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etup" sheetId="2" state="visible" r:id="rId2"/>
    <sheet xmlns:r="http://schemas.openxmlformats.org/officeDocument/2006/relationships" name="Functions" sheetId="3" state="visible" r:id="rId3"/>
    <sheet xmlns:r="http://schemas.openxmlformats.org/officeDocument/2006/relationships" name="Invoice summary" sheetId="4" state="visible" r:id="rId4"/>
    <sheet xmlns:r="http://schemas.openxmlformats.org/officeDocument/2006/relationships" name="Payments" sheetId="5" state="visible" r:id="rId5"/>
    <sheet xmlns:r="http://schemas.openxmlformats.org/officeDocument/2006/relationships" name="Guest count change" sheetId="6" state="visible" r:id="rId6"/>
    <sheet xmlns:r="http://schemas.openxmlformats.org/officeDocument/2006/relationships" name="Vendors" sheetId="7" state="visible" r:id="rId7"/>
  </sheets>
  <definedNames/>
  <calcPr calcId="124519" fullCalcOnLoad="1"/>
</workbook>
</file>

<file path=xl/styles.xml><?xml version="1.0" encoding="utf-8"?>
<styleSheet xmlns="http://schemas.openxmlformats.org/spreadsheetml/2006/main">
  <numFmts count="3">
    <numFmt numFmtId="164" formatCode="yyyy-mm-dd"/>
    <numFmt numFmtId="165" formatCode="dd-mmm-yyyy"/>
    <numFmt numFmtId="166" formatCode="₹#,##0"/>
  </numFmts>
  <fonts count="5">
    <font>
      <name val="Calibri"/>
      <family val="2"/>
      <color theme="1"/>
      <sz val="11"/>
      <scheme val="minor"/>
    </font>
    <font>
      <b val="1"/>
      <color rgb="001E3A8A"/>
      <sz val="14"/>
    </font>
    <font>
      <i val="1"/>
      <color rgb="00475569"/>
    </font>
    <font>
      <b val="1"/>
      <color rgb="00FFFFFF"/>
    </font>
    <font>
      <b val="1"/>
    </font>
  </fonts>
  <fills count="5">
    <fill>
      <patternFill/>
    </fill>
    <fill>
      <patternFill patternType="gray125"/>
    </fill>
    <fill>
      <patternFill patternType="solid">
        <fgColor rgb="00FFF7CC"/>
      </patternFill>
    </fill>
    <fill>
      <patternFill patternType="solid">
        <fgColor rgb="001E3A8A"/>
      </patternFill>
    </fill>
    <fill>
      <patternFill patternType="solid">
        <fgColor rgb="00E8F5E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xf numFmtId="0" fontId="0" fillId="2" borderId="1" pivotButton="0" quotePrefix="0" xfId="0"/>
    <xf numFmtId="9" fontId="0" fillId="2" borderId="1" pivotButton="0" quotePrefix="0" xfId="0"/>
    <xf numFmtId="165" fontId="0" fillId="2" borderId="1" pivotButton="0" quotePrefix="0" xfId="0"/>
    <xf numFmtId="1" fontId="0" fillId="2" borderId="1" pivotButton="0" quotePrefix="0" xfId="0"/>
    <xf numFmtId="0" fontId="3" fillId="3" borderId="1" applyAlignment="1" pivotButton="0" quotePrefix="0" xfId="0">
      <alignment vertical="center" wrapText="1"/>
    </xf>
    <xf numFmtId="1" fontId="0" fillId="4" borderId="1" pivotButton="0" quotePrefix="0" xfId="0"/>
    <xf numFmtId="166" fontId="0" fillId="2" borderId="1" pivotButton="0" quotePrefix="0" xfId="0"/>
    <xf numFmtId="166" fontId="0" fillId="4" borderId="1" pivotButton="0" quotePrefix="0" xfId="0"/>
    <xf numFmtId="166" fontId="4" fillId="4" borderId="1" pivotButton="0" quotePrefix="0" xfId="0"/>
    <xf numFmtId="0" fontId="4" fillId="0" borderId="0" pivotButton="0" quotePrefix="0" xfId="0"/>
    <xf numFmtId="1" fontId="4" fillId="4" borderId="1" pivotButton="0" quotePrefix="0" xfId="0"/>
    <xf numFmtId="9" fontId="0" fillId="4" borderId="1" pivotButton="0" quotePrefix="0" xfId="0"/>
    <xf numFmtId="0" fontId="0" fillId="0" borderId="0" applyAlignment="1" pivotButton="0" quotePrefix="0" xfId="0">
      <alignment wrapText="1"/>
    </xf>
    <xf numFmtId="165" fontId="0" fillId="4" borderId="1" pivotButton="0" quotePrefix="0" xfId="0"/>
    <xf numFmtId="0" fontId="0" fillId="4" borderId="1" pivotButton="0" quotePrefix="0" xfId="0"/>
    <xf numFmtId="9" fontId="4"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s="1" t="inlineStr">
        <is>
          <t>How to use this workbook</t>
        </is>
      </c>
    </row>
    <row r="3" ht="45" customHeight="1">
      <c r="A3" s="2" t="inlineStr">
        <is>
          <t>What this is: a planner for a wedding that runs over several days at one venue (for example mehndi, haldi, sangeet, wedding and reception). It totals each function, splits the GST correctly, builds a payment schedule and shows what a change in guest count does to the bill.</t>
        </is>
      </c>
    </row>
    <row r="4" ht="45" customHeight="1">
      <c r="A4" s="2" t="inlineStr">
        <is>
          <t>1. "Setup": choose how the venue bills food. "Package" means hall and food are sold together as one package. "Hall only" means the family brings an outside caterer and the venue bills only hall rent. Then check the dates and tax rates.</t>
        </is>
      </c>
    </row>
    <row r="5" ht="45" customHeight="1">
      <c r="A5" s="2" t="inlineStr">
        <is>
          <t>2. "Functions": one row per function. Yellow cells are yours. The sample rows (invented for illustration) are a five-day wedding weekend; replace them. Billed guests are the higher of the expected final count and the minimum guarantee.</t>
        </is>
      </c>
    </row>
    <row r="6" ht="45" customHeight="1">
      <c r="A6" s="2" t="inlineStr">
        <is>
          <t>3. "Invoice summary": the tax split. In Package mode the hall and food package is one composite supply at 5% GST (2.5% CGST + 2.5% SGST, no input tax credit) at an ordinary venue. Venue-supplied extras (decor, sound, stage) are billed separately at 18%. In Hall only mode the hall rent is 18%.</t>
        </is>
      </c>
    </row>
    <row r="7" ht="30" customHeight="1">
      <c r="A7" s="2" t="inlineStr">
        <is>
          <t>4. "Payments": milestones counted back from the wedding date, with an overdue flag against the report date. GST on a service advance falls due when the advance is received, so the advance receipt voucher shows tax.</t>
        </is>
      </c>
    </row>
    <row r="8" ht="18" customHeight="1">
      <c r="A8" s="2" t="inlineStr">
        <is>
          <t>5. "Guest count change": what happens to food and GST when the final count differs from the contracted count.</t>
        </is>
      </c>
    </row>
    <row r="9" ht="18" customHeight="1">
      <c r="A9" s="2" t="inlineStr">
        <is>
          <t>6. "Vendors": a coordination sheet for decorator, sound, photographer and others, with a power-load check.</t>
        </is>
      </c>
    </row>
    <row r="10" ht="45" customHeight="1">
      <c r="A10" s="2" t="inlineStr">
        <is>
          <t>Tax rates: 5% without input credit for a food or hall-and-food package applies at ordinary venues. Premises that qualify as "specified premises" (certain hotels) are taxed differently. The rates are inputs on the Setup sheet; check them with your CA before you issue an invoice.</t>
        </is>
      </c>
    </row>
    <row r="11" ht="18" customHeight="1">
      <c r="A11" s="2" t="inlineStr">
        <is>
          <t>Sample figures are illustrative only. They are not price guidance for any venue.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56" customWidth="1" min="1" max="1"/>
    <col width="18" customWidth="1" min="2" max="2"/>
    <col width="4" customWidth="1" min="3" max="3"/>
    <col width="4" customWidth="1" min="4" max="4"/>
  </cols>
  <sheetData>
    <row r="1">
      <c r="A1" s="1" t="inlineStr">
        <is>
          <t>Setup</t>
        </is>
      </c>
    </row>
    <row r="2" ht="48" customHeight="1">
      <c r="A2" s="3" t="inlineStr">
        <is>
          <t>Yellow cells are inputs.</t>
        </is>
      </c>
    </row>
    <row r="4">
      <c r="A4" t="inlineStr">
        <is>
          <t>Billing mode (Package / Hall only)</t>
        </is>
      </c>
      <c r="B4" s="4" t="inlineStr">
        <is>
          <t>Package</t>
        </is>
      </c>
    </row>
    <row r="5">
      <c r="A5" t="inlineStr">
        <is>
          <t>GST on hall and food package (no ITC)</t>
        </is>
      </c>
      <c r="B5" s="5" t="n">
        <v>0.05</v>
      </c>
    </row>
    <row r="6">
      <c r="A6" t="inlineStr">
        <is>
          <t>GST on hall rent billed alone</t>
        </is>
      </c>
      <c r="B6" s="5" t="n">
        <v>0.18</v>
      </c>
    </row>
    <row r="7">
      <c r="A7" t="inlineStr">
        <is>
          <t>GST on venue-supplied extras</t>
        </is>
      </c>
      <c r="B7" s="5" t="n">
        <v>0.18</v>
      </c>
    </row>
    <row r="8">
      <c r="A8" t="inlineStr">
        <is>
          <t>Minimum guarantee (share of contracted guests)</t>
        </is>
      </c>
      <c r="B8" s="5" t="n">
        <v>0.9</v>
      </c>
    </row>
    <row r="9">
      <c r="A9" t="inlineStr">
        <is>
          <t>Main wedding date</t>
        </is>
      </c>
      <c r="B9" s="6" t="n">
        <v>46361</v>
      </c>
    </row>
    <row r="10">
      <c r="A10" t="inlineStr">
        <is>
          <t>Date of first booking payment</t>
        </is>
      </c>
      <c r="B10" s="6" t="n">
        <v>46244</v>
      </c>
    </row>
    <row r="11">
      <c r="A11" t="inlineStr">
        <is>
          <t>Report date (for overdue flags)</t>
        </is>
      </c>
      <c r="B11" s="6" t="n">
        <v>46315</v>
      </c>
    </row>
    <row r="12">
      <c r="A12" t="inlineStr">
        <is>
          <t>Final guest count locked (days before each function)</t>
        </is>
      </c>
      <c r="B12" s="7" t="n">
        <v>3</v>
      </c>
    </row>
  </sheetData>
  <mergeCells count="1">
    <mergeCell ref="A2:D2"/>
  </mergeCells>
  <dataValidations count="1">
    <dataValidation sqref="B4" showDropDown="0" showInputMessage="0" showErrorMessage="0" allowBlank="1" type="list">
      <formula1>"Package,Hall only"</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R16"/>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10" customWidth="1" min="3" max="3"/>
    <col width="14" customWidth="1" min="4" max="4"/>
    <col width="12" customWidth="1" min="5" max="5"/>
    <col width="12" customWidth="1" min="6" max="6"/>
    <col width="10" customWidth="1" min="7" max="7"/>
    <col width="12" customWidth="1" min="8" max="8"/>
    <col width="13" customWidth="1" min="9" max="9"/>
    <col width="15" customWidth="1" min="10" max="10"/>
    <col width="15" customWidth="1" min="11" max="11"/>
    <col width="15" customWidth="1" min="12" max="12"/>
    <col width="15" customWidth="1" min="13" max="13"/>
    <col width="14" customWidth="1" min="14" max="14"/>
    <col width="14" customWidth="1" min="15" max="15"/>
    <col width="14" customWidth="1" min="16" max="16"/>
    <col width="14" customWidth="1" min="17" max="17"/>
    <col width="16" customWidth="1" min="18" max="18"/>
  </cols>
  <sheetData>
    <row r="1">
      <c r="A1" s="1" t="inlineStr">
        <is>
          <t>Functions</t>
        </is>
      </c>
    </row>
    <row r="2" ht="48" customHeight="1">
      <c r="A2" s="3" t="inlineStr">
        <is>
          <t>Yellow = you type. Green = worked out. Rows 6 to 15 are live.</t>
        </is>
      </c>
    </row>
    <row r="5" ht="34" customHeight="1">
      <c r="A5" s="8" t="inlineStr">
        <is>
          <t>Function</t>
        </is>
      </c>
      <c r="B5" s="8" t="inlineStr">
        <is>
          <t>Date</t>
        </is>
      </c>
      <c r="C5" s="8" t="inlineStr">
        <is>
          <t>Slot</t>
        </is>
      </c>
      <c r="D5" s="8" t="inlineStr">
        <is>
          <t>Space</t>
        </is>
      </c>
      <c r="E5" s="8" t="inlineStr">
        <is>
          <t>Contracted guests</t>
        </is>
      </c>
      <c r="F5" s="8" t="inlineStr">
        <is>
          <t>Expected final guests</t>
        </is>
      </c>
      <c r="G5" s="8" t="inlineStr">
        <is>
          <t>Billed guests</t>
        </is>
      </c>
      <c r="H5" s="8" t="inlineStr">
        <is>
          <t>Food per plate (INR)</t>
        </is>
      </c>
      <c r="I5" s="8" t="inlineStr">
        <is>
          <t>Space rent (INR)</t>
        </is>
      </c>
      <c r="J5" s="8" t="inlineStr">
        <is>
          <t>Venue-supplied extras (INR)</t>
        </is>
      </c>
      <c r="K5" s="8" t="inlineStr">
        <is>
          <t>Food value, for reference (INR)</t>
        </is>
      </c>
      <c r="L5" s="8" t="inlineStr">
        <is>
          <t>Package taxable (INR)</t>
        </is>
      </c>
      <c r="M5" s="8" t="inlineStr">
        <is>
          <t>Hall-only taxable (INR)</t>
        </is>
      </c>
      <c r="N5" s="8" t="inlineStr">
        <is>
          <t>Extras taxable (INR)</t>
        </is>
      </c>
      <c r="O5" s="8" t="inlineStr">
        <is>
          <t>GST on package (INR)</t>
        </is>
      </c>
      <c r="P5" s="8" t="inlineStr">
        <is>
          <t>GST on hall-only (INR)</t>
        </is>
      </c>
      <c r="Q5" s="8" t="inlineStr">
        <is>
          <t>GST on extras (INR)</t>
        </is>
      </c>
      <c r="R5" s="8" t="inlineStr">
        <is>
          <t>Function total (INR)</t>
        </is>
      </c>
    </row>
    <row r="6">
      <c r="A6" s="4" t="inlineStr">
        <is>
          <t>Mehndi</t>
        </is>
      </c>
      <c r="B6" s="6" t="n">
        <v>46359</v>
      </c>
      <c r="C6" s="4" t="inlineStr">
        <is>
          <t>Evening</t>
        </is>
      </c>
      <c r="D6" s="4" t="inlineStr">
        <is>
          <t>Garden Lawn</t>
        </is>
      </c>
      <c r="E6" s="4" t="n">
        <v>250</v>
      </c>
      <c r="F6" s="4" t="n">
        <v>260</v>
      </c>
      <c r="G6" s="9">
        <f>IF(A6="","",MAX(F6,ROUNDUP(E6*Setup!$B$8,0)))</f>
        <v/>
      </c>
      <c r="H6" s="10" t="n">
        <v>950</v>
      </c>
      <c r="I6" s="10" t="n">
        <v>120000</v>
      </c>
      <c r="J6" s="10" t="n">
        <v>80000</v>
      </c>
      <c r="K6" s="11">
        <f>IF(A6="",0,G6*H6)</f>
        <v/>
      </c>
      <c r="L6" s="11">
        <f>IF(A6="",0,IF(Setup!$B$4="Package",I6+K6,0))</f>
        <v/>
      </c>
      <c r="M6" s="11">
        <f>IF(A6="",0,IF(Setup!$B$4="Package",0,I6))</f>
        <v/>
      </c>
      <c r="N6" s="11">
        <f>IF(A6="",0,J6)</f>
        <v/>
      </c>
      <c r="O6" s="11">
        <f>L6*Setup!$B$5</f>
        <v/>
      </c>
      <c r="P6" s="11">
        <f>M6*Setup!$B$6</f>
        <v/>
      </c>
      <c r="Q6" s="11">
        <f>N6*Setup!$B$7</f>
        <v/>
      </c>
      <c r="R6" s="12">
        <f>L6+M6+N6+O6+P6+Q6</f>
        <v/>
      </c>
    </row>
    <row r="7">
      <c r="A7" s="4" t="inlineStr">
        <is>
          <t>Haldi</t>
        </is>
      </c>
      <c r="B7" s="6" t="n">
        <v>46360</v>
      </c>
      <c r="C7" s="4" t="inlineStr">
        <is>
          <t>Morning</t>
        </is>
      </c>
      <c r="D7" s="4" t="inlineStr">
        <is>
          <t>Mini Hall</t>
        </is>
      </c>
      <c r="E7" s="4" t="n">
        <v>120</v>
      </c>
      <c r="F7" s="4" t="n">
        <v>110</v>
      </c>
      <c r="G7" s="9">
        <f>IF(A7="","",MAX(F7,ROUNDUP(E7*Setup!$B$8,0)))</f>
        <v/>
      </c>
      <c r="H7" s="10" t="n">
        <v>700</v>
      </c>
      <c r="I7" s="10" t="n">
        <v>40000</v>
      </c>
      <c r="J7" s="10" t="n">
        <v>25000</v>
      </c>
      <c r="K7" s="11">
        <f>IF(A7="",0,G7*H7)</f>
        <v/>
      </c>
      <c r="L7" s="11">
        <f>IF(A7="",0,IF(Setup!$B$4="Package",I7+K7,0))</f>
        <v/>
      </c>
      <c r="M7" s="11">
        <f>IF(A7="",0,IF(Setup!$B$4="Package",0,I7))</f>
        <v/>
      </c>
      <c r="N7" s="11">
        <f>IF(A7="",0,J7)</f>
        <v/>
      </c>
      <c r="O7" s="11">
        <f>L7*Setup!$B$5</f>
        <v/>
      </c>
      <c r="P7" s="11">
        <f>M7*Setup!$B$6</f>
        <v/>
      </c>
      <c r="Q7" s="11">
        <f>N7*Setup!$B$7</f>
        <v/>
      </c>
      <c r="R7" s="12">
        <f>L7+M7+N7+O7+P7+Q7</f>
        <v/>
      </c>
    </row>
    <row r="8">
      <c r="A8" s="4" t="inlineStr">
        <is>
          <t>Sangeet</t>
        </is>
      </c>
      <c r="B8" s="6" t="n">
        <v>46360</v>
      </c>
      <c r="C8" s="4" t="inlineStr">
        <is>
          <t>Evening</t>
        </is>
      </c>
      <c r="D8" s="4" t="inlineStr">
        <is>
          <t>Grand Hall</t>
        </is>
      </c>
      <c r="E8" s="4" t="n">
        <v>400</v>
      </c>
      <c r="F8" s="4" t="n">
        <v>420</v>
      </c>
      <c r="G8" s="9">
        <f>IF(A8="","",MAX(F8,ROUNDUP(E8*Setup!$B$8,0)))</f>
        <v/>
      </c>
      <c r="H8" s="10" t="n">
        <v>1200</v>
      </c>
      <c r="I8" s="10" t="n">
        <v>160000</v>
      </c>
      <c r="J8" s="10" t="n">
        <v>350000</v>
      </c>
      <c r="K8" s="11">
        <f>IF(A8="",0,G8*H8)</f>
        <v/>
      </c>
      <c r="L8" s="11">
        <f>IF(A8="",0,IF(Setup!$B$4="Package",I8+K8,0))</f>
        <v/>
      </c>
      <c r="M8" s="11">
        <f>IF(A8="",0,IF(Setup!$B$4="Package",0,I8))</f>
        <v/>
      </c>
      <c r="N8" s="11">
        <f>IF(A8="",0,J8)</f>
        <v/>
      </c>
      <c r="O8" s="11">
        <f>L8*Setup!$B$5</f>
        <v/>
      </c>
      <c r="P8" s="11">
        <f>M8*Setup!$B$6</f>
        <v/>
      </c>
      <c r="Q8" s="11">
        <f>N8*Setup!$B$7</f>
        <v/>
      </c>
      <c r="R8" s="12">
        <f>L8+M8+N8+O8+P8+Q8</f>
        <v/>
      </c>
    </row>
    <row r="9">
      <c r="A9" s="4" t="inlineStr">
        <is>
          <t>Wedding</t>
        </is>
      </c>
      <c r="B9" s="6" t="n">
        <v>46361</v>
      </c>
      <c r="C9" s="4" t="inlineStr">
        <is>
          <t>Evening</t>
        </is>
      </c>
      <c r="D9" s="4" t="inlineStr">
        <is>
          <t>Garden Lawn</t>
        </is>
      </c>
      <c r="E9" s="4" t="n">
        <v>500</v>
      </c>
      <c r="F9" s="4" t="n">
        <v>480</v>
      </c>
      <c r="G9" s="9">
        <f>IF(A9="","",MAX(F9,ROUNDUP(E9*Setup!$B$8,0)))</f>
        <v/>
      </c>
      <c r="H9" s="10" t="n">
        <v>1400</v>
      </c>
      <c r="I9" s="10" t="n">
        <v>220000</v>
      </c>
      <c r="J9" s="10" t="n">
        <v>450000</v>
      </c>
      <c r="K9" s="11">
        <f>IF(A9="",0,G9*H9)</f>
        <v/>
      </c>
      <c r="L9" s="11">
        <f>IF(A9="",0,IF(Setup!$B$4="Package",I9+K9,0))</f>
        <v/>
      </c>
      <c r="M9" s="11">
        <f>IF(A9="",0,IF(Setup!$B$4="Package",0,I9))</f>
        <v/>
      </c>
      <c r="N9" s="11">
        <f>IF(A9="",0,J9)</f>
        <v/>
      </c>
      <c r="O9" s="11">
        <f>L9*Setup!$B$5</f>
        <v/>
      </c>
      <c r="P9" s="11">
        <f>M9*Setup!$B$6</f>
        <v/>
      </c>
      <c r="Q9" s="11">
        <f>N9*Setup!$B$7</f>
        <v/>
      </c>
      <c r="R9" s="12">
        <f>L9+M9+N9+O9+P9+Q9</f>
        <v/>
      </c>
    </row>
    <row r="10">
      <c r="A10" s="4" t="inlineStr">
        <is>
          <t>Reception</t>
        </is>
      </c>
      <c r="B10" s="6" t="n">
        <v>46362</v>
      </c>
      <c r="C10" s="4" t="inlineStr">
        <is>
          <t>Evening</t>
        </is>
      </c>
      <c r="D10" s="4" t="inlineStr">
        <is>
          <t>Grand Hall</t>
        </is>
      </c>
      <c r="E10" s="4" t="n">
        <v>450</v>
      </c>
      <c r="F10" s="4" t="n">
        <v>430</v>
      </c>
      <c r="G10" s="9">
        <f>IF(A10="","",MAX(F10,ROUNDUP(E10*Setup!$B$8,0)))</f>
        <v/>
      </c>
      <c r="H10" s="10" t="n">
        <v>1300</v>
      </c>
      <c r="I10" s="10" t="n">
        <v>160000</v>
      </c>
      <c r="J10" s="10" t="n">
        <v>200000</v>
      </c>
      <c r="K10" s="11">
        <f>IF(A10="",0,G10*H10)</f>
        <v/>
      </c>
      <c r="L10" s="11">
        <f>IF(A10="",0,IF(Setup!$B$4="Package",I10+K10,0))</f>
        <v/>
      </c>
      <c r="M10" s="11">
        <f>IF(A10="",0,IF(Setup!$B$4="Package",0,I10))</f>
        <v/>
      </c>
      <c r="N10" s="11">
        <f>IF(A10="",0,J10)</f>
        <v/>
      </c>
      <c r="O10" s="11">
        <f>L10*Setup!$B$5</f>
        <v/>
      </c>
      <c r="P10" s="11">
        <f>M10*Setup!$B$6</f>
        <v/>
      </c>
      <c r="Q10" s="11">
        <f>N10*Setup!$B$7</f>
        <v/>
      </c>
      <c r="R10" s="12">
        <f>L10+M10+N10+O10+P10+Q10</f>
        <v/>
      </c>
    </row>
    <row r="11">
      <c r="A11" s="4" t="n"/>
      <c r="B11" s="6" t="n"/>
      <c r="C11" s="4" t="n"/>
      <c r="D11" s="4" t="n"/>
      <c r="E11" s="4" t="n"/>
      <c r="F11" s="4" t="n"/>
      <c r="G11" s="9">
        <f>IF(A11="","",MAX(F11,ROUNDUP(E11*Setup!$B$8,0)))</f>
        <v/>
      </c>
      <c r="H11" s="10" t="n"/>
      <c r="I11" s="10" t="n"/>
      <c r="J11" s="10" t="n"/>
      <c r="K11" s="11">
        <f>IF(A11="",0,G11*H11)</f>
        <v/>
      </c>
      <c r="L11" s="11">
        <f>IF(A11="",0,IF(Setup!$B$4="Package",I11+K11,0))</f>
        <v/>
      </c>
      <c r="M11" s="11">
        <f>IF(A11="",0,IF(Setup!$B$4="Package",0,I11))</f>
        <v/>
      </c>
      <c r="N11" s="11">
        <f>IF(A11="",0,J11)</f>
        <v/>
      </c>
      <c r="O11" s="11">
        <f>L11*Setup!$B$5</f>
        <v/>
      </c>
      <c r="P11" s="11">
        <f>M11*Setup!$B$6</f>
        <v/>
      </c>
      <c r="Q11" s="11">
        <f>N11*Setup!$B$7</f>
        <v/>
      </c>
      <c r="R11" s="12">
        <f>L11+M11+N11+O11+P11+Q11</f>
        <v/>
      </c>
    </row>
    <row r="12">
      <c r="A12" s="4" t="n"/>
      <c r="B12" s="6" t="n"/>
      <c r="C12" s="4" t="n"/>
      <c r="D12" s="4" t="n"/>
      <c r="E12" s="4" t="n"/>
      <c r="F12" s="4" t="n"/>
      <c r="G12" s="9">
        <f>IF(A12="","",MAX(F12,ROUNDUP(E12*Setup!$B$8,0)))</f>
        <v/>
      </c>
      <c r="H12" s="10" t="n"/>
      <c r="I12" s="10" t="n"/>
      <c r="J12" s="10" t="n"/>
      <c r="K12" s="11">
        <f>IF(A12="",0,G12*H12)</f>
        <v/>
      </c>
      <c r="L12" s="11">
        <f>IF(A12="",0,IF(Setup!$B$4="Package",I12+K12,0))</f>
        <v/>
      </c>
      <c r="M12" s="11">
        <f>IF(A12="",0,IF(Setup!$B$4="Package",0,I12))</f>
        <v/>
      </c>
      <c r="N12" s="11">
        <f>IF(A12="",0,J12)</f>
        <v/>
      </c>
      <c r="O12" s="11">
        <f>L12*Setup!$B$5</f>
        <v/>
      </c>
      <c r="P12" s="11">
        <f>M12*Setup!$B$6</f>
        <v/>
      </c>
      <c r="Q12" s="11">
        <f>N12*Setup!$B$7</f>
        <v/>
      </c>
      <c r="R12" s="12">
        <f>L12+M12+N12+O12+P12+Q12</f>
        <v/>
      </c>
    </row>
    <row r="13">
      <c r="A13" s="4" t="n"/>
      <c r="B13" s="6" t="n"/>
      <c r="C13" s="4" t="n"/>
      <c r="D13" s="4" t="n"/>
      <c r="E13" s="4" t="n"/>
      <c r="F13" s="4" t="n"/>
      <c r="G13" s="9">
        <f>IF(A13="","",MAX(F13,ROUNDUP(E13*Setup!$B$8,0)))</f>
        <v/>
      </c>
      <c r="H13" s="10" t="n"/>
      <c r="I13" s="10" t="n"/>
      <c r="J13" s="10" t="n"/>
      <c r="K13" s="11">
        <f>IF(A13="",0,G13*H13)</f>
        <v/>
      </c>
      <c r="L13" s="11">
        <f>IF(A13="",0,IF(Setup!$B$4="Package",I13+K13,0))</f>
        <v/>
      </c>
      <c r="M13" s="11">
        <f>IF(A13="",0,IF(Setup!$B$4="Package",0,I13))</f>
        <v/>
      </c>
      <c r="N13" s="11">
        <f>IF(A13="",0,J13)</f>
        <v/>
      </c>
      <c r="O13" s="11">
        <f>L13*Setup!$B$5</f>
        <v/>
      </c>
      <c r="P13" s="11">
        <f>M13*Setup!$B$6</f>
        <v/>
      </c>
      <c r="Q13" s="11">
        <f>N13*Setup!$B$7</f>
        <v/>
      </c>
      <c r="R13" s="12">
        <f>L13+M13+N13+O13+P13+Q13</f>
        <v/>
      </c>
    </row>
    <row r="14">
      <c r="A14" s="4" t="n"/>
      <c r="B14" s="6" t="n"/>
      <c r="C14" s="4" t="n"/>
      <c r="D14" s="4" t="n"/>
      <c r="E14" s="4" t="n"/>
      <c r="F14" s="4" t="n"/>
      <c r="G14" s="9">
        <f>IF(A14="","",MAX(F14,ROUNDUP(E14*Setup!$B$8,0)))</f>
        <v/>
      </c>
      <c r="H14" s="10" t="n"/>
      <c r="I14" s="10" t="n"/>
      <c r="J14" s="10" t="n"/>
      <c r="K14" s="11">
        <f>IF(A14="",0,G14*H14)</f>
        <v/>
      </c>
      <c r="L14" s="11">
        <f>IF(A14="",0,IF(Setup!$B$4="Package",I14+K14,0))</f>
        <v/>
      </c>
      <c r="M14" s="11">
        <f>IF(A14="",0,IF(Setup!$B$4="Package",0,I14))</f>
        <v/>
      </c>
      <c r="N14" s="11">
        <f>IF(A14="",0,J14)</f>
        <v/>
      </c>
      <c r="O14" s="11">
        <f>L14*Setup!$B$5</f>
        <v/>
      </c>
      <c r="P14" s="11">
        <f>M14*Setup!$B$6</f>
        <v/>
      </c>
      <c r="Q14" s="11">
        <f>N14*Setup!$B$7</f>
        <v/>
      </c>
      <c r="R14" s="12">
        <f>L14+M14+N14+O14+P14+Q14</f>
        <v/>
      </c>
    </row>
    <row r="15">
      <c r="A15" s="4" t="n"/>
      <c r="B15" s="6" t="n"/>
      <c r="C15" s="4" t="n"/>
      <c r="D15" s="4" t="n"/>
      <c r="E15" s="4" t="n"/>
      <c r="F15" s="4" t="n"/>
      <c r="G15" s="9">
        <f>IF(A15="","",MAX(F15,ROUNDUP(E15*Setup!$B$8,0)))</f>
        <v/>
      </c>
      <c r="H15" s="10" t="n"/>
      <c r="I15" s="10" t="n"/>
      <c r="J15" s="10" t="n"/>
      <c r="K15" s="11">
        <f>IF(A15="",0,G15*H15)</f>
        <v/>
      </c>
      <c r="L15" s="11">
        <f>IF(A15="",0,IF(Setup!$B$4="Package",I15+K15,0))</f>
        <v/>
      </c>
      <c r="M15" s="11">
        <f>IF(A15="",0,IF(Setup!$B$4="Package",0,I15))</f>
        <v/>
      </c>
      <c r="N15" s="11">
        <f>IF(A15="",0,J15)</f>
        <v/>
      </c>
      <c r="O15" s="11">
        <f>L15*Setup!$B$5</f>
        <v/>
      </c>
      <c r="P15" s="11">
        <f>M15*Setup!$B$6</f>
        <v/>
      </c>
      <c r="Q15" s="11">
        <f>N15*Setup!$B$7</f>
        <v/>
      </c>
      <c r="R15" s="12">
        <f>L15+M15+N15+O15+P15+Q15</f>
        <v/>
      </c>
    </row>
    <row r="16">
      <c r="A16" s="13" t="inlineStr">
        <is>
          <t>Total</t>
        </is>
      </c>
      <c r="E16" s="14">
        <f>SUM(E6:E15)</f>
        <v/>
      </c>
      <c r="F16" s="14">
        <f>SUM(F6:F15)</f>
        <v/>
      </c>
      <c r="G16" s="14">
        <f>SUM(G6:G15)</f>
        <v/>
      </c>
      <c r="K16" s="12">
        <f>SUM(K6:K15)</f>
        <v/>
      </c>
      <c r="L16" s="12">
        <f>SUM(L6:L15)</f>
        <v/>
      </c>
      <c r="M16" s="12">
        <f>SUM(M6:M15)</f>
        <v/>
      </c>
      <c r="N16" s="12">
        <f>SUM(N6:N15)</f>
        <v/>
      </c>
      <c r="O16" s="12">
        <f>SUM(O6:O15)</f>
        <v/>
      </c>
      <c r="P16" s="12">
        <f>SUM(P6:P15)</f>
        <v/>
      </c>
      <c r="Q16" s="12">
        <f>SUM(Q6:Q15)</f>
        <v/>
      </c>
      <c r="R16" s="12">
        <f>SUM(R6:R15)</f>
        <v/>
      </c>
    </row>
  </sheetData>
  <mergeCells count="1">
    <mergeCell ref="A2:R2"/>
  </mergeCells>
  <dataValidations count="1">
    <dataValidation sqref="C6:C15" showDropDown="0" showInputMessage="0" showErrorMessage="0" allowBlank="1" type="list">
      <formula1>"Morning,Evening,Full day"</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62" customWidth="1" min="1" max="1"/>
    <col width="20" customWidth="1" min="2" max="2"/>
    <col width="12" customWidth="1" min="3" max="3"/>
    <col width="18" customWidth="1" min="4" max="4"/>
  </cols>
  <sheetData>
    <row r="1">
      <c r="A1" s="1" t="inlineStr">
        <is>
          <t>Invoice summary and tax split</t>
        </is>
      </c>
    </row>
    <row r="2" ht="48" customHeight="1">
      <c r="A2" s="3" t="inlineStr">
        <is>
          <t>Follows the billing mode on the Setup sheet.</t>
        </is>
      </c>
    </row>
    <row r="4" ht="34" customHeight="1">
      <c r="A4" s="8" t="inlineStr">
        <is>
          <t>Line</t>
        </is>
      </c>
      <c r="B4" s="8" t="inlineStr">
        <is>
          <t>Taxable value (INR)</t>
        </is>
      </c>
      <c r="C4" s="8" t="inlineStr">
        <is>
          <t>Tax rate</t>
        </is>
      </c>
      <c r="D4" s="8" t="inlineStr">
        <is>
          <t>Tax (INR)</t>
        </is>
      </c>
    </row>
    <row r="5">
      <c r="A5" t="inlineStr">
        <is>
          <t>Hall and food package (composite)</t>
        </is>
      </c>
      <c r="B5" s="11">
        <f>Functions!L16</f>
        <v/>
      </c>
      <c r="C5" s="15">
        <f>Setup!B5</f>
        <v/>
      </c>
      <c r="D5" s="11">
        <f>Functions!O16</f>
        <v/>
      </c>
    </row>
    <row r="6">
      <c r="A6" t="inlineStr">
        <is>
          <t>Hall rent billed alone</t>
        </is>
      </c>
      <c r="B6" s="11">
        <f>Functions!M16</f>
        <v/>
      </c>
      <c r="C6" s="15">
        <f>Setup!B6</f>
        <v/>
      </c>
      <c r="D6" s="11">
        <f>Functions!P16</f>
        <v/>
      </c>
    </row>
    <row r="7">
      <c r="A7" t="inlineStr">
        <is>
          <t>Venue-supplied extras</t>
        </is>
      </c>
      <c r="B7" s="11">
        <f>Functions!N16</f>
        <v/>
      </c>
      <c r="C7" s="15">
        <f>Setup!B7</f>
        <v/>
      </c>
      <c r="D7" s="11">
        <f>Functions!Q16</f>
        <v/>
      </c>
    </row>
    <row r="8">
      <c r="A8" t="inlineStr">
        <is>
          <t>Total taxable value</t>
        </is>
      </c>
      <c r="B8" s="11">
        <f>SUM(B5:B7)</f>
        <v/>
      </c>
    </row>
    <row r="9">
      <c r="A9" t="inlineStr">
        <is>
          <t>Total GST</t>
        </is>
      </c>
      <c r="B9" s="11">
        <f>SUM(D5:D7)</f>
        <v/>
      </c>
    </row>
    <row r="10">
      <c r="A10" t="inlineStr">
        <is>
          <t>Invoice total</t>
        </is>
      </c>
      <c r="B10" s="12">
        <f>B8+B9</f>
        <v/>
      </c>
    </row>
    <row r="11">
      <c r="A11" t="inlineStr">
        <is>
          <t>CGST (half of the tax, when supplied within the state)</t>
        </is>
      </c>
      <c r="B11" s="11">
        <f>B9/2</f>
        <v/>
      </c>
    </row>
    <row r="12">
      <c r="A12" t="inlineStr">
        <is>
          <t>SGST (half of the tax, when supplied within the state)</t>
        </is>
      </c>
      <c r="B12" s="11">
        <f>B9/2</f>
        <v/>
      </c>
    </row>
    <row r="13">
      <c r="A13" t="inlineStr">
        <is>
          <t>IGST instead, if the client is registered in another state</t>
        </is>
      </c>
      <c r="B13" s="11">
        <f>B9</f>
        <v/>
      </c>
    </row>
    <row r="14">
      <c r="A14" t="inlineStr">
        <is>
          <t>Average bill per billed guest across functions (INR)</t>
        </is>
      </c>
      <c r="B14" s="11">
        <f>IF(Functions!G16=0,0,B10/Functions!G16)</f>
        <v/>
      </c>
    </row>
    <row r="16" ht="34" customHeight="1">
      <c r="A16" s="16" t="inlineStr">
        <is>
          <t>Food billed at 5% carries no input tax credit for the venue. If the venue also buys inputs used only for the food, that credit is not available on them.</t>
        </is>
      </c>
    </row>
  </sheetData>
  <mergeCells count="2">
    <mergeCell ref="A16:D16"/>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44" customWidth="1" min="1" max="1"/>
    <col width="14" customWidth="1" min="2" max="2"/>
    <col width="22" customWidth="1" min="3" max="3"/>
    <col width="14" customWidth="1" min="4" max="4"/>
    <col width="16" customWidth="1" min="5" max="5"/>
    <col width="12" customWidth="1" min="6" max="6"/>
    <col width="16" customWidth="1" min="7" max="7"/>
    <col width="14" customWidth="1" min="8" max="8"/>
  </cols>
  <sheetData>
    <row r="1">
      <c r="A1" s="1" t="inlineStr">
        <is>
          <t>Payment schedule</t>
        </is>
      </c>
    </row>
    <row r="2" ht="48" customHeight="1">
      <c r="A2" s="3" t="inlineStr">
        <is>
          <t>Dates count back from the wedding date. Shares are an example; set your own.</t>
        </is>
      </c>
    </row>
    <row r="4" ht="34" customHeight="1">
      <c r="A4" s="8" t="inlineStr">
        <is>
          <t>Milestone</t>
        </is>
      </c>
      <c r="B4" s="8" t="inlineStr">
        <is>
          <t>Share of total</t>
        </is>
      </c>
      <c r="C4" s="8" t="inlineStr">
        <is>
          <t>Days before wedding (0 = first payment date)</t>
        </is>
      </c>
      <c r="D4" s="8" t="inlineStr">
        <is>
          <t>Due date</t>
        </is>
      </c>
      <c r="E4" s="8" t="inlineStr">
        <is>
          <t>Amount (INR)</t>
        </is>
      </c>
      <c r="F4" s="8" t="inlineStr">
        <is>
          <t>Paid? (Y/N)</t>
        </is>
      </c>
      <c r="G4" s="8" t="inlineStr">
        <is>
          <t>Paid amount (INR)</t>
        </is>
      </c>
      <c r="H4" s="8" t="inlineStr">
        <is>
          <t>Flag</t>
        </is>
      </c>
    </row>
    <row r="5">
      <c r="A5" t="inlineStr">
        <is>
          <t>On booking</t>
        </is>
      </c>
      <c r="B5" s="5" t="n">
        <v>0.25</v>
      </c>
      <c r="C5" s="7" t="n"/>
      <c r="D5" s="17">
        <f>IF(C5="",Setup!$B$10,Setup!$B$9-C5)</f>
        <v/>
      </c>
      <c r="E5" s="11">
        <f>B5*'Invoice summary'!$B$10</f>
        <v/>
      </c>
      <c r="F5" s="4" t="inlineStr">
        <is>
          <t>Y</t>
        </is>
      </c>
      <c r="G5" s="10" t="n">
        <v>1050000</v>
      </c>
      <c r="H5" s="18">
        <f>IF(F5="Y","Paid",IF(D5&lt;Setup!$B$11,"Overdue","Upcoming"))</f>
        <v/>
      </c>
    </row>
    <row r="6">
      <c r="A6" t="inlineStr">
        <is>
          <t>Two months before</t>
        </is>
      </c>
      <c r="B6" s="5" t="n">
        <v>0.25</v>
      </c>
      <c r="C6" s="7" t="n">
        <v>60</v>
      </c>
      <c r="D6" s="17">
        <f>IF(C6="",Setup!$B$10,Setup!$B$9-C6)</f>
        <v/>
      </c>
      <c r="E6" s="11">
        <f>B6*'Invoice summary'!$B$10</f>
        <v/>
      </c>
      <c r="F6" s="4" t="inlineStr">
        <is>
          <t>N</t>
        </is>
      </c>
      <c r="G6" s="10" t="n"/>
      <c r="H6" s="18">
        <f>IF(F6="Y","Paid",IF(D6&lt;Setup!$B$11,"Overdue","Upcoming"))</f>
        <v/>
      </c>
    </row>
    <row r="7">
      <c r="A7" t="inlineStr">
        <is>
          <t>Fifteen days before</t>
        </is>
      </c>
      <c r="B7" s="5" t="n">
        <v>0.3</v>
      </c>
      <c r="C7" s="7" t="n">
        <v>15</v>
      </c>
      <c r="D7" s="17">
        <f>IF(C7="",Setup!$B$10,Setup!$B$9-C7)</f>
        <v/>
      </c>
      <c r="E7" s="11">
        <f>B7*'Invoice summary'!$B$10</f>
        <v/>
      </c>
      <c r="F7" s="4" t="n"/>
      <c r="G7" s="10" t="n"/>
      <c r="H7" s="18">
        <f>IF(F7="Y","Paid",IF(D7&lt;Setup!$B$11,"Overdue","Upcoming"))</f>
        <v/>
      </c>
    </row>
    <row r="8">
      <c r="A8" t="inlineStr">
        <is>
          <t>Three days before, after final guest counts</t>
        </is>
      </c>
      <c r="B8" s="5" t="n">
        <v>0.2</v>
      </c>
      <c r="C8" s="7" t="n">
        <v>3</v>
      </c>
      <c r="D8" s="17">
        <f>IF(C8="",Setup!$B$10,Setup!$B$9-C8)</f>
        <v/>
      </c>
      <c r="E8" s="11">
        <f>B8*'Invoice summary'!$B$10</f>
        <v/>
      </c>
      <c r="F8" s="4" t="n"/>
      <c r="G8" s="10" t="n"/>
      <c r="H8" s="18">
        <f>IF(F8="Y","Paid",IF(D8&lt;Setup!$B$11,"Overdue","Upcoming"))</f>
        <v/>
      </c>
    </row>
    <row r="9">
      <c r="A9" t="inlineStr">
        <is>
          <t>Total</t>
        </is>
      </c>
      <c r="B9" s="19">
        <f>SUM(B5:B8)</f>
        <v/>
      </c>
      <c r="E9" s="12">
        <f>SUM(E5:E8)</f>
        <v/>
      </c>
      <c r="G9" s="12">
        <f>SUM(G5:G8)</f>
        <v/>
      </c>
    </row>
    <row r="11">
      <c r="A11" t="inlineStr">
        <is>
          <t>Received so far (INR)</t>
        </is>
      </c>
      <c r="B11" s="12">
        <f>G9</f>
        <v/>
      </c>
    </row>
    <row r="12">
      <c r="A12" t="inlineStr">
        <is>
          <t>Still to receive (INR)</t>
        </is>
      </c>
      <c r="B12" s="12">
        <f>E9-G9</f>
        <v/>
      </c>
    </row>
    <row r="13">
      <c r="A13" t="inlineStr">
        <is>
          <t>Amount overdue as of report date (INR)</t>
        </is>
      </c>
      <c r="B13" s="12">
        <f>SUMIFS(E5:E8,H5:H8,"Overdue")</f>
        <v/>
      </c>
    </row>
    <row r="15" ht="32" customHeight="1">
      <c r="A15" s="16" t="inlineStr">
        <is>
          <t>Shares should add up to 100%. Each receipt of advance for a service is a point where GST can fall due, so issue a receipt voucher showing the tax.</t>
        </is>
      </c>
    </row>
  </sheetData>
  <mergeCells count="2">
    <mergeCell ref="A2:H2"/>
    <mergeCell ref="A15:H15"/>
  </mergeCells>
  <dataValidations count="1">
    <dataValidation sqref="F5:F8" showDropDown="0" showInputMessage="0" showErrorMessage="0" allowBlank="1" type="list">
      <formula1>"Y,N"</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16" customWidth="1" min="1" max="1"/>
    <col width="14" customWidth="1" min="2" max="2"/>
    <col width="14" customWidth="1" min="3" max="3"/>
    <col width="14" customWidth="1" min="4" max="4"/>
    <col width="14" customWidth="1" min="5" max="5"/>
    <col width="12" customWidth="1" min="6" max="6"/>
    <col width="14" customWidth="1" min="7" max="7"/>
    <col width="16" customWidth="1" min="8" max="8"/>
    <col width="18" customWidth="1" min="9" max="9"/>
  </cols>
  <sheetData>
    <row r="1">
      <c r="A1" s="1" t="inlineStr">
        <is>
          <t>What a guest-count change does to the bill</t>
        </is>
      </c>
    </row>
    <row r="2" ht="48" customHeight="1">
      <c r="A2" s="3" t="inlineStr">
        <is>
          <t>Positive numbers mean the family added guests. The count locks a few days before each function (see Setup).</t>
        </is>
      </c>
    </row>
    <row r="4" ht="34" customHeight="1">
      <c r="A4" s="8" t="inlineStr">
        <is>
          <t>Function</t>
        </is>
      </c>
      <c r="B4" s="8" t="inlineStr">
        <is>
          <t>Function date</t>
        </is>
      </c>
      <c r="C4" s="8" t="inlineStr">
        <is>
          <t>Count locks on</t>
        </is>
      </c>
      <c r="D4" s="8" t="inlineStr">
        <is>
          <t>Contracted guests</t>
        </is>
      </c>
      <c r="E4" s="8" t="inlineStr">
        <is>
          <t>Expected final guests</t>
        </is>
      </c>
      <c r="F4" s="8" t="inlineStr">
        <is>
          <t>Billed guests</t>
        </is>
      </c>
      <c r="G4" s="8" t="inlineStr">
        <is>
          <t>Guests vs contract</t>
        </is>
      </c>
      <c r="H4" s="8" t="inlineStr">
        <is>
          <t>Food change (INR)</t>
        </is>
      </c>
      <c r="I4" s="8" t="inlineStr">
        <is>
          <t>GST on the change (INR)</t>
        </is>
      </c>
    </row>
    <row r="5">
      <c r="A5" s="18">
        <f>IF(Functions!A6="","",Functions!A6)</f>
        <v/>
      </c>
      <c r="B5" s="17">
        <f>IF(Functions!A6="","",Functions!B6)</f>
        <v/>
      </c>
      <c r="C5" s="17">
        <f>IF(Functions!A6="","",Functions!B6-Setup!$B$12)</f>
        <v/>
      </c>
      <c r="D5" s="9">
        <f>IF(Functions!A6="","",Functions!E6)</f>
        <v/>
      </c>
      <c r="E5" s="9">
        <f>IF(Functions!A6="","",Functions!F6)</f>
        <v/>
      </c>
      <c r="F5" s="9">
        <f>IF(Functions!A6="","",Functions!G6)</f>
        <v/>
      </c>
      <c r="G5" s="9">
        <f>IF(Functions!A6="","",F5-D5)</f>
        <v/>
      </c>
      <c r="H5" s="11">
        <f>IF(Functions!A6="",0,IF(Setup!$B$4="Package",G5*Functions!H6,0))</f>
        <v/>
      </c>
      <c r="I5" s="11">
        <f>H5*Setup!$B$5</f>
        <v/>
      </c>
    </row>
    <row r="6">
      <c r="A6" s="18">
        <f>IF(Functions!A7="","",Functions!A7)</f>
        <v/>
      </c>
      <c r="B6" s="17">
        <f>IF(Functions!A7="","",Functions!B7)</f>
        <v/>
      </c>
      <c r="C6" s="17">
        <f>IF(Functions!A7="","",Functions!B7-Setup!$B$12)</f>
        <v/>
      </c>
      <c r="D6" s="9">
        <f>IF(Functions!A7="","",Functions!E7)</f>
        <v/>
      </c>
      <c r="E6" s="9">
        <f>IF(Functions!A7="","",Functions!F7)</f>
        <v/>
      </c>
      <c r="F6" s="9">
        <f>IF(Functions!A7="","",Functions!G7)</f>
        <v/>
      </c>
      <c r="G6" s="9">
        <f>IF(Functions!A7="","",F6-D6)</f>
        <v/>
      </c>
      <c r="H6" s="11">
        <f>IF(Functions!A7="",0,IF(Setup!$B$4="Package",G6*Functions!H7,0))</f>
        <v/>
      </c>
      <c r="I6" s="11">
        <f>H6*Setup!$B$5</f>
        <v/>
      </c>
    </row>
    <row r="7">
      <c r="A7" s="18">
        <f>IF(Functions!A8="","",Functions!A8)</f>
        <v/>
      </c>
      <c r="B7" s="17">
        <f>IF(Functions!A8="","",Functions!B8)</f>
        <v/>
      </c>
      <c r="C7" s="17">
        <f>IF(Functions!A8="","",Functions!B8-Setup!$B$12)</f>
        <v/>
      </c>
      <c r="D7" s="9">
        <f>IF(Functions!A8="","",Functions!E8)</f>
        <v/>
      </c>
      <c r="E7" s="9">
        <f>IF(Functions!A8="","",Functions!F8)</f>
        <v/>
      </c>
      <c r="F7" s="9">
        <f>IF(Functions!A8="","",Functions!G8)</f>
        <v/>
      </c>
      <c r="G7" s="9">
        <f>IF(Functions!A8="","",F7-D7)</f>
        <v/>
      </c>
      <c r="H7" s="11">
        <f>IF(Functions!A8="",0,IF(Setup!$B$4="Package",G7*Functions!H8,0))</f>
        <v/>
      </c>
      <c r="I7" s="11">
        <f>H7*Setup!$B$5</f>
        <v/>
      </c>
    </row>
    <row r="8">
      <c r="A8" s="18">
        <f>IF(Functions!A9="","",Functions!A9)</f>
        <v/>
      </c>
      <c r="B8" s="17">
        <f>IF(Functions!A9="","",Functions!B9)</f>
        <v/>
      </c>
      <c r="C8" s="17">
        <f>IF(Functions!A9="","",Functions!B9-Setup!$B$12)</f>
        <v/>
      </c>
      <c r="D8" s="9">
        <f>IF(Functions!A9="","",Functions!E9)</f>
        <v/>
      </c>
      <c r="E8" s="9">
        <f>IF(Functions!A9="","",Functions!F9)</f>
        <v/>
      </c>
      <c r="F8" s="9">
        <f>IF(Functions!A9="","",Functions!G9)</f>
        <v/>
      </c>
      <c r="G8" s="9">
        <f>IF(Functions!A9="","",F8-D8)</f>
        <v/>
      </c>
      <c r="H8" s="11">
        <f>IF(Functions!A9="",0,IF(Setup!$B$4="Package",G8*Functions!H9,0))</f>
        <v/>
      </c>
      <c r="I8" s="11">
        <f>H8*Setup!$B$5</f>
        <v/>
      </c>
    </row>
    <row r="9">
      <c r="A9" s="18">
        <f>IF(Functions!A10="","",Functions!A10)</f>
        <v/>
      </c>
      <c r="B9" s="17">
        <f>IF(Functions!A10="","",Functions!B10)</f>
        <v/>
      </c>
      <c r="C9" s="17">
        <f>IF(Functions!A10="","",Functions!B10-Setup!$B$12)</f>
        <v/>
      </c>
      <c r="D9" s="9">
        <f>IF(Functions!A10="","",Functions!E10)</f>
        <v/>
      </c>
      <c r="E9" s="9">
        <f>IF(Functions!A10="","",Functions!F10)</f>
        <v/>
      </c>
      <c r="F9" s="9">
        <f>IF(Functions!A10="","",Functions!G10)</f>
        <v/>
      </c>
      <c r="G9" s="9">
        <f>IF(Functions!A10="","",F9-D9)</f>
        <v/>
      </c>
      <c r="H9" s="11">
        <f>IF(Functions!A10="",0,IF(Setup!$B$4="Package",G9*Functions!H10,0))</f>
        <v/>
      </c>
      <c r="I9" s="11">
        <f>H9*Setup!$B$5</f>
        <v/>
      </c>
    </row>
    <row r="10">
      <c r="A10" s="18">
        <f>IF(Functions!A11="","",Functions!A11)</f>
        <v/>
      </c>
      <c r="B10" s="17">
        <f>IF(Functions!A11="","",Functions!B11)</f>
        <v/>
      </c>
      <c r="C10" s="17">
        <f>IF(Functions!A11="","",Functions!B11-Setup!$B$12)</f>
        <v/>
      </c>
      <c r="D10" s="9">
        <f>IF(Functions!A11="","",Functions!E11)</f>
        <v/>
      </c>
      <c r="E10" s="9">
        <f>IF(Functions!A11="","",Functions!F11)</f>
        <v/>
      </c>
      <c r="F10" s="9">
        <f>IF(Functions!A11="","",Functions!G11)</f>
        <v/>
      </c>
      <c r="G10" s="9">
        <f>IF(Functions!A11="","",F10-D10)</f>
        <v/>
      </c>
      <c r="H10" s="11">
        <f>IF(Functions!A11="",0,IF(Setup!$B$4="Package",G10*Functions!H11,0))</f>
        <v/>
      </c>
      <c r="I10" s="11">
        <f>H10*Setup!$B$5</f>
        <v/>
      </c>
    </row>
    <row r="11">
      <c r="A11" s="18">
        <f>IF(Functions!A12="","",Functions!A12)</f>
        <v/>
      </c>
      <c r="B11" s="17">
        <f>IF(Functions!A12="","",Functions!B12)</f>
        <v/>
      </c>
      <c r="C11" s="17">
        <f>IF(Functions!A12="","",Functions!B12-Setup!$B$12)</f>
        <v/>
      </c>
      <c r="D11" s="9">
        <f>IF(Functions!A12="","",Functions!E12)</f>
        <v/>
      </c>
      <c r="E11" s="9">
        <f>IF(Functions!A12="","",Functions!F12)</f>
        <v/>
      </c>
      <c r="F11" s="9">
        <f>IF(Functions!A12="","",Functions!G12)</f>
        <v/>
      </c>
      <c r="G11" s="9">
        <f>IF(Functions!A12="","",F11-D11)</f>
        <v/>
      </c>
      <c r="H11" s="11">
        <f>IF(Functions!A12="",0,IF(Setup!$B$4="Package",G11*Functions!H12,0))</f>
        <v/>
      </c>
      <c r="I11" s="11">
        <f>H11*Setup!$B$5</f>
        <v/>
      </c>
    </row>
    <row r="12">
      <c r="A12" s="18">
        <f>IF(Functions!A13="","",Functions!A13)</f>
        <v/>
      </c>
      <c r="B12" s="17">
        <f>IF(Functions!A13="","",Functions!B13)</f>
        <v/>
      </c>
      <c r="C12" s="17">
        <f>IF(Functions!A13="","",Functions!B13-Setup!$B$12)</f>
        <v/>
      </c>
      <c r="D12" s="9">
        <f>IF(Functions!A13="","",Functions!E13)</f>
        <v/>
      </c>
      <c r="E12" s="9">
        <f>IF(Functions!A13="","",Functions!F13)</f>
        <v/>
      </c>
      <c r="F12" s="9">
        <f>IF(Functions!A13="","",Functions!G13)</f>
        <v/>
      </c>
      <c r="G12" s="9">
        <f>IF(Functions!A13="","",F12-D12)</f>
        <v/>
      </c>
      <c r="H12" s="11">
        <f>IF(Functions!A13="",0,IF(Setup!$B$4="Package",G12*Functions!H13,0))</f>
        <v/>
      </c>
      <c r="I12" s="11">
        <f>H12*Setup!$B$5</f>
        <v/>
      </c>
    </row>
    <row r="13">
      <c r="A13" s="18">
        <f>IF(Functions!A14="","",Functions!A14)</f>
        <v/>
      </c>
      <c r="B13" s="17">
        <f>IF(Functions!A14="","",Functions!B14)</f>
        <v/>
      </c>
      <c r="C13" s="17">
        <f>IF(Functions!A14="","",Functions!B14-Setup!$B$12)</f>
        <v/>
      </c>
      <c r="D13" s="9">
        <f>IF(Functions!A14="","",Functions!E14)</f>
        <v/>
      </c>
      <c r="E13" s="9">
        <f>IF(Functions!A14="","",Functions!F14)</f>
        <v/>
      </c>
      <c r="F13" s="9">
        <f>IF(Functions!A14="","",Functions!G14)</f>
        <v/>
      </c>
      <c r="G13" s="9">
        <f>IF(Functions!A14="","",F13-D13)</f>
        <v/>
      </c>
      <c r="H13" s="11">
        <f>IF(Functions!A14="",0,IF(Setup!$B$4="Package",G13*Functions!H14,0))</f>
        <v/>
      </c>
      <c r="I13" s="11">
        <f>H13*Setup!$B$5</f>
        <v/>
      </c>
    </row>
    <row r="14">
      <c r="A14" s="18">
        <f>IF(Functions!A15="","",Functions!A15)</f>
        <v/>
      </c>
      <c r="B14" s="17">
        <f>IF(Functions!A15="","",Functions!B15)</f>
        <v/>
      </c>
      <c r="C14" s="17">
        <f>IF(Functions!A15="","",Functions!B15-Setup!$B$12)</f>
        <v/>
      </c>
      <c r="D14" s="9">
        <f>IF(Functions!A15="","",Functions!E15)</f>
        <v/>
      </c>
      <c r="E14" s="9">
        <f>IF(Functions!A15="","",Functions!F15)</f>
        <v/>
      </c>
      <c r="F14" s="9">
        <f>IF(Functions!A15="","",Functions!G15)</f>
        <v/>
      </c>
      <c r="G14" s="9">
        <f>IF(Functions!A15="","",F14-D14)</f>
        <v/>
      </c>
      <c r="H14" s="11">
        <f>IF(Functions!A15="",0,IF(Setup!$B$4="Package",G14*Functions!H15,0))</f>
        <v/>
      </c>
      <c r="I14" s="11">
        <f>H14*Setup!$B$5</f>
        <v/>
      </c>
    </row>
    <row r="16">
      <c r="A16" t="inlineStr">
        <is>
          <t>Total change</t>
        </is>
      </c>
      <c r="H16" s="12">
        <f>SUM(H5:H14)</f>
        <v/>
      </c>
      <c r="I16" s="12">
        <f>SUM(I5:I14)</f>
        <v/>
      </c>
    </row>
    <row r="18" ht="32" customHeight="1">
      <c r="A18" s="16" t="inlineStr">
        <is>
          <t>Billed guests use the minimum guarantee, so a drop in guests below the guarantee does not reduce the food bill. Say this in the contract before the family signs.</t>
        </is>
      </c>
    </row>
  </sheetData>
  <mergeCells count="2">
    <mergeCell ref="A18:I18"/>
    <mergeCell ref="A2:I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20" customWidth="1" min="1" max="1"/>
    <col width="26" customWidth="1" min="2" max="2"/>
    <col width="12" customWidth="1" min="3" max="3"/>
    <col width="12" customWidth="1" min="4" max="4"/>
    <col width="18" customWidth="1" min="5" max="5"/>
    <col width="14" customWidth="1" min="6" max="6"/>
    <col width="16" customWidth="1" min="7" max="7"/>
    <col width="16" customWidth="1" min="8" max="8"/>
    <col width="18" customWidth="1" min="9" max="9"/>
    <col width="24" customWidth="1" min="10" max="10"/>
  </cols>
  <sheetData>
    <row r="1">
      <c r="A1" s="1" t="inlineStr">
        <is>
          <t>Vendor coordination</t>
        </is>
      </c>
    </row>
    <row r="2" ht="48" customHeight="1">
      <c r="A2" s="3" t="inlineStr">
        <is>
          <t>One row per vendor. Mark Y or N. The counts at the bottom show what is still open.</t>
        </is>
      </c>
    </row>
    <row r="4" ht="34" customHeight="1">
      <c r="A4" s="8" t="inlineStr">
        <is>
          <t>Vendor type</t>
        </is>
      </c>
      <c r="B4" s="8" t="inlineStr">
        <is>
          <t>Name (sample)</t>
        </is>
      </c>
      <c r="C4" s="8" t="inlineStr">
        <is>
          <t>Function</t>
        </is>
      </c>
      <c r="D4" s="8" t="inlineStr">
        <is>
          <t>Arrival time</t>
        </is>
      </c>
      <c r="E4" s="8" t="inlineStr">
        <is>
          <t>Load-in route</t>
        </is>
      </c>
      <c r="F4" s="8" t="inlineStr">
        <is>
          <t>Power needed (kW)</t>
        </is>
      </c>
      <c r="G4" s="8" t="inlineStr">
        <is>
          <t>Deposit taken (INR)</t>
        </is>
      </c>
      <c r="H4" s="8" t="inlineStr">
        <is>
          <t>Rules briefed (Y/N)</t>
        </is>
      </c>
      <c r="I4" s="8" t="inlineStr">
        <is>
          <t>Access confirmed (Y/N)</t>
        </is>
      </c>
      <c r="J4" s="8" t="inlineStr">
        <is>
          <t>Notes</t>
        </is>
      </c>
    </row>
    <row r="5">
      <c r="A5" s="4" t="inlineStr">
        <is>
          <t>Decorator</t>
        </is>
      </c>
      <c r="B5" s="4" t="inlineStr">
        <is>
          <t>Decor Studio A (sample)</t>
        </is>
      </c>
      <c r="C5" s="4" t="inlineStr">
        <is>
          <t>Sangeet</t>
        </is>
      </c>
      <c r="D5" s="4" t="inlineStr">
        <is>
          <t>07:00</t>
        </is>
      </c>
      <c r="E5" s="4" t="inlineStr">
        <is>
          <t>Service gate 2</t>
        </is>
      </c>
      <c r="F5" s="4" t="n">
        <v>25</v>
      </c>
      <c r="G5" s="10" t="n">
        <v>50000</v>
      </c>
      <c r="H5" s="4" t="inlineStr">
        <is>
          <t>Y</t>
        </is>
      </c>
      <c r="I5" s="4" t="inlineStr">
        <is>
          <t>Y</t>
        </is>
      </c>
      <c r="J5" s="4" t="inlineStr"/>
    </row>
    <row r="6">
      <c r="A6" s="4" t="inlineStr">
        <is>
          <t>Sound and lights</t>
        </is>
      </c>
      <c r="B6" s="4" t="inlineStr">
        <is>
          <t>Sound Co (sample)</t>
        </is>
      </c>
      <c r="C6" s="4" t="inlineStr">
        <is>
          <t>Sangeet</t>
        </is>
      </c>
      <c r="D6" s="4" t="inlineStr">
        <is>
          <t>10:00</t>
        </is>
      </c>
      <c r="E6" s="4" t="inlineStr">
        <is>
          <t>Service gate 2</t>
        </is>
      </c>
      <c r="F6" s="4" t="n">
        <v>30</v>
      </c>
      <c r="G6" s="10" t="n">
        <v>25000</v>
      </c>
      <c r="H6" s="4" t="inlineStr">
        <is>
          <t>Y</t>
        </is>
      </c>
      <c r="I6" s="4" t="inlineStr">
        <is>
          <t>N</t>
        </is>
      </c>
      <c r="J6" s="4" t="inlineStr"/>
    </row>
    <row r="7">
      <c r="A7" s="4" t="inlineStr">
        <is>
          <t>Photographer</t>
        </is>
      </c>
      <c r="B7" s="4" t="inlineStr">
        <is>
          <t>Photo Team (sample)</t>
        </is>
      </c>
      <c r="C7" s="4" t="inlineStr">
        <is>
          <t>Wedding</t>
        </is>
      </c>
      <c r="D7" s="4" t="inlineStr">
        <is>
          <t>15:00</t>
        </is>
      </c>
      <c r="E7" s="4" t="inlineStr">
        <is>
          <t>Main entrance</t>
        </is>
      </c>
      <c r="F7" s="4" t="n">
        <v>2</v>
      </c>
      <c r="G7" s="10" t="n">
        <v>0</v>
      </c>
      <c r="H7" s="4" t="inlineStr">
        <is>
          <t>N</t>
        </is>
      </c>
      <c r="I7" s="4" t="inlineStr">
        <is>
          <t>Y</t>
        </is>
      </c>
      <c r="J7" s="4" t="inlineStr"/>
    </row>
    <row r="8">
      <c r="A8" s="4" t="inlineStr">
        <is>
          <t>Live band</t>
        </is>
      </c>
      <c r="B8" s="4" t="inlineStr">
        <is>
          <t>Band (sample)</t>
        </is>
      </c>
      <c r="C8" s="4" t="inlineStr">
        <is>
          <t>Reception</t>
        </is>
      </c>
      <c r="D8" s="4" t="inlineStr">
        <is>
          <t>16:00</t>
        </is>
      </c>
      <c r="E8" s="4" t="inlineStr">
        <is>
          <t>Stage door</t>
        </is>
      </c>
      <c r="F8" s="4" t="n">
        <v>8</v>
      </c>
      <c r="G8" s="10" t="n">
        <v>20000</v>
      </c>
      <c r="H8" s="4" t="inlineStr">
        <is>
          <t>Y</t>
        </is>
      </c>
      <c r="I8" s="4" t="inlineStr">
        <is>
          <t>Y</t>
        </is>
      </c>
      <c r="J8" s="4" t="inlineStr"/>
    </row>
    <row r="9">
      <c r="A9" s="4" t="inlineStr">
        <is>
          <t>Mehndi artists</t>
        </is>
      </c>
      <c r="B9" s="4" t="inlineStr">
        <is>
          <t>Artists (sample)</t>
        </is>
      </c>
      <c r="C9" s="4" t="inlineStr">
        <is>
          <t>Mehndi</t>
        </is>
      </c>
      <c r="D9" s="4" t="inlineStr">
        <is>
          <t>12:00</t>
        </is>
      </c>
      <c r="E9" s="4" t="inlineStr">
        <is>
          <t>Garden entrance</t>
        </is>
      </c>
      <c r="F9" s="4" t="n">
        <v>1</v>
      </c>
      <c r="G9" s="10" t="n">
        <v>0</v>
      </c>
      <c r="H9" s="4" t="inlineStr">
        <is>
          <t>N</t>
        </is>
      </c>
      <c r="I9" s="4" t="inlineStr">
        <is>
          <t>N</t>
        </is>
      </c>
      <c r="J9" s="4" t="inlineStr"/>
    </row>
    <row r="10">
      <c r="A10" s="4" t="inlineStr">
        <is>
          <t>Baraat horse and dhol</t>
        </is>
      </c>
      <c r="B10" s="4" t="inlineStr">
        <is>
          <t>Baraat team (sample)</t>
        </is>
      </c>
      <c r="C10" s="4" t="inlineStr">
        <is>
          <t>Wedding</t>
        </is>
      </c>
      <c r="D10" s="4" t="inlineStr">
        <is>
          <t>17:30</t>
        </is>
      </c>
      <c r="E10" s="4" t="inlineStr">
        <is>
          <t>Front drive</t>
        </is>
      </c>
      <c r="F10" s="4" t="n">
        <v>0</v>
      </c>
      <c r="G10" s="10" t="n">
        <v>10000</v>
      </c>
      <c r="H10" s="4" t="inlineStr">
        <is>
          <t>Y</t>
        </is>
      </c>
      <c r="I10" s="4" t="inlineStr">
        <is>
          <t>N</t>
        </is>
      </c>
      <c r="J10" s="4" t="inlineStr">
        <is>
          <t>Outside the hall</t>
        </is>
      </c>
    </row>
    <row r="11">
      <c r="A11" s="4" t="inlineStr">
        <is>
          <t>Florist</t>
        </is>
      </c>
      <c r="B11" s="4" t="inlineStr">
        <is>
          <t>Florist (sample)</t>
        </is>
      </c>
      <c r="C11" s="4" t="inlineStr">
        <is>
          <t>Wedding</t>
        </is>
      </c>
      <c r="D11" s="4" t="inlineStr">
        <is>
          <t>06:00</t>
        </is>
      </c>
      <c r="E11" s="4" t="inlineStr">
        <is>
          <t>Service gate 2</t>
        </is>
      </c>
      <c r="F11" s="4" t="n">
        <v>3</v>
      </c>
      <c r="G11" s="10" t="n">
        <v>30000</v>
      </c>
      <c r="H11" s="4" t="inlineStr">
        <is>
          <t>Y</t>
        </is>
      </c>
      <c r="I11" s="4" t="inlineStr">
        <is>
          <t>Y</t>
        </is>
      </c>
      <c r="J11" s="4" t="inlineStr"/>
    </row>
    <row r="12">
      <c r="A12" s="4" t="inlineStr">
        <is>
          <t>Pandit</t>
        </is>
      </c>
      <c r="B12" s="4" t="inlineStr">
        <is>
          <t>Pandit ji (sample)</t>
        </is>
      </c>
      <c r="C12" s="4" t="inlineStr">
        <is>
          <t>Wedding</t>
        </is>
      </c>
      <c r="D12" s="4" t="inlineStr">
        <is>
          <t>16:00</t>
        </is>
      </c>
      <c r="E12" s="4" t="inlineStr">
        <is>
          <t>Main entrance</t>
        </is>
      </c>
      <c r="F12" s="4" t="n">
        <v>0</v>
      </c>
      <c r="G12" s="10" t="n">
        <v>0</v>
      </c>
      <c r="H12" s="4" t="inlineStr">
        <is>
          <t>N</t>
        </is>
      </c>
      <c r="I12" s="4" t="inlineStr">
        <is>
          <t>Y</t>
        </is>
      </c>
      <c r="J12" s="4" t="inlineStr"/>
    </row>
    <row r="13">
      <c r="A13" s="4" t="n"/>
      <c r="B13" s="4" t="n"/>
      <c r="C13" s="4" t="n"/>
      <c r="D13" s="4" t="n"/>
      <c r="E13" s="4" t="n"/>
      <c r="F13" s="4" t="n"/>
      <c r="G13" s="10" t="n"/>
      <c r="H13" s="4" t="n"/>
      <c r="I13" s="4" t="n"/>
      <c r="J13" s="4" t="n"/>
    </row>
    <row r="14">
      <c r="A14" s="4" t="n"/>
      <c r="B14" s="4" t="n"/>
      <c r="C14" s="4" t="n"/>
      <c r="D14" s="4" t="n"/>
      <c r="E14" s="4" t="n"/>
      <c r="F14" s="4" t="n"/>
      <c r="G14" s="10" t="n"/>
      <c r="H14" s="4" t="n"/>
      <c r="I14" s="4" t="n"/>
      <c r="J14" s="4" t="n"/>
    </row>
    <row r="15">
      <c r="A15" s="4" t="n"/>
      <c r="B15" s="4" t="n"/>
      <c r="C15" s="4" t="n"/>
      <c r="D15" s="4" t="n"/>
      <c r="E15" s="4" t="n"/>
      <c r="F15" s="4" t="n"/>
      <c r="G15" s="10" t="n"/>
      <c r="H15" s="4" t="n"/>
      <c r="I15" s="4" t="n"/>
      <c r="J15" s="4" t="n"/>
    </row>
    <row r="16">
      <c r="A16" s="4" t="n"/>
      <c r="B16" s="4" t="n"/>
      <c r="C16" s="4" t="n"/>
      <c r="D16" s="4" t="n"/>
      <c r="E16" s="4" t="n"/>
      <c r="F16" s="4" t="n"/>
      <c r="G16" s="10" t="n"/>
      <c r="H16" s="4" t="n"/>
      <c r="I16" s="4" t="n"/>
      <c r="J16" s="4" t="n"/>
    </row>
    <row r="17">
      <c r="A17" s="4" t="n"/>
      <c r="B17" s="4" t="n"/>
      <c r="C17" s="4" t="n"/>
      <c r="D17" s="4" t="n"/>
      <c r="E17" s="4" t="n"/>
      <c r="F17" s="4" t="n"/>
      <c r="G17" s="10" t="n"/>
      <c r="H17" s="4" t="n"/>
      <c r="I17" s="4" t="n"/>
      <c r="J17" s="4" t="n"/>
    </row>
    <row r="18">
      <c r="A18" s="4" t="n"/>
      <c r="B18" s="4" t="n"/>
      <c r="C18" s="4" t="n"/>
      <c r="D18" s="4" t="n"/>
      <c r="E18" s="4" t="n"/>
      <c r="F18" s="4" t="n"/>
      <c r="G18" s="10" t="n"/>
      <c r="H18" s="4" t="n"/>
      <c r="I18" s="4" t="n"/>
      <c r="J18" s="4" t="n"/>
    </row>
    <row r="19">
      <c r="A19" s="4" t="n"/>
      <c r="B19" s="4" t="n"/>
      <c r="C19" s="4" t="n"/>
      <c r="D19" s="4" t="n"/>
      <c r="E19" s="4" t="n"/>
      <c r="F19" s="4" t="n"/>
      <c r="G19" s="10" t="n"/>
      <c r="H19" s="4" t="n"/>
      <c r="I19" s="4" t="n"/>
      <c r="J19" s="4" t="n"/>
    </row>
    <row r="20">
      <c r="A20" s="4" t="n"/>
      <c r="B20" s="4" t="n"/>
      <c r="C20" s="4" t="n"/>
      <c r="D20" s="4" t="n"/>
      <c r="E20" s="4" t="n"/>
      <c r="F20" s="4" t="n"/>
      <c r="G20" s="10" t="n"/>
      <c r="H20" s="4" t="n"/>
      <c r="I20" s="4" t="n"/>
      <c r="J20" s="4" t="n"/>
    </row>
    <row r="21">
      <c r="A21" s="4" t="n"/>
      <c r="B21" s="4" t="n"/>
      <c r="C21" s="4" t="n"/>
      <c r="D21" s="4" t="n"/>
      <c r="E21" s="4" t="n"/>
      <c r="F21" s="4" t="n"/>
      <c r="G21" s="10" t="n"/>
      <c r="H21" s="4" t="n"/>
      <c r="I21" s="4" t="n"/>
      <c r="J21" s="4" t="n"/>
    </row>
    <row r="22">
      <c r="A22" s="4" t="n"/>
      <c r="B22" s="4" t="n"/>
      <c r="C22" s="4" t="n"/>
      <c r="D22" s="4" t="n"/>
      <c r="E22" s="4" t="n"/>
      <c r="F22" s="4" t="n"/>
      <c r="G22" s="10" t="n"/>
      <c r="H22" s="4" t="n"/>
      <c r="I22" s="4" t="n"/>
      <c r="J22" s="4" t="n"/>
    </row>
    <row r="23">
      <c r="A23" s="4" t="n"/>
      <c r="B23" s="4" t="n"/>
      <c r="C23" s="4" t="n"/>
      <c r="D23" s="4" t="n"/>
      <c r="E23" s="4" t="n"/>
      <c r="F23" s="4" t="n"/>
      <c r="G23" s="10" t="n"/>
      <c r="H23" s="4" t="n"/>
      <c r="I23" s="4" t="n"/>
      <c r="J23" s="4" t="n"/>
    </row>
    <row r="24">
      <c r="A24" s="4" t="n"/>
      <c r="B24" s="4" t="n"/>
      <c r="C24" s="4" t="n"/>
      <c r="D24" s="4" t="n"/>
      <c r="E24" s="4" t="n"/>
      <c r="F24" s="4" t="n"/>
      <c r="G24" s="10" t="n"/>
      <c r="H24" s="4" t="n"/>
      <c r="I24" s="4" t="n"/>
      <c r="J24" s="4" t="n"/>
    </row>
    <row r="26">
      <c r="A26" t="inlineStr">
        <is>
          <t>Vendors listed</t>
        </is>
      </c>
      <c r="B26" s="14">
        <f>COUNTA(A5:A24)</f>
        <v/>
      </c>
    </row>
    <row r="27">
      <c r="A27" t="inlineStr">
        <is>
          <t>Rules not yet briefed</t>
        </is>
      </c>
      <c r="B27" s="14">
        <f>COUNTIF(H5:H24,"N")</f>
        <v/>
      </c>
    </row>
    <row r="28">
      <c r="A28" t="inlineStr">
        <is>
          <t>Access not yet confirmed</t>
        </is>
      </c>
      <c r="B28" s="14">
        <f>COUNTIF(I5:I24,"N")</f>
        <v/>
      </c>
    </row>
    <row r="29">
      <c r="A29" t="inlineStr">
        <is>
          <t>Total power requested (kW)</t>
        </is>
      </c>
      <c r="B29" s="14">
        <f>SUM(F5:F24)</f>
        <v/>
      </c>
    </row>
    <row r="30">
      <c r="A30" t="inlineStr">
        <is>
          <t>Power available for vendors (kW)</t>
        </is>
      </c>
      <c r="B30" s="7" t="n">
        <v>60</v>
      </c>
    </row>
    <row r="31">
      <c r="A31" t="inlineStr">
        <is>
          <t>Headroom (kW)</t>
        </is>
      </c>
      <c r="B31" s="14">
        <f>B30-B29</f>
        <v/>
      </c>
    </row>
    <row r="32">
      <c r="A32" t="inlineStr">
        <is>
          <t>Deposits held (INR)</t>
        </is>
      </c>
      <c r="B32" s="12">
        <f>SUM(G5:G24)</f>
        <v/>
      </c>
    </row>
    <row r="33" ht="32" customHeight="1">
      <c r="A33" s="16" t="inlineStr">
        <is>
          <t>The power figures are the sum of all requests. Vendors rarely peak together, but ask your electrician what the feeder and generator can carry at the same moment.</t>
        </is>
      </c>
    </row>
  </sheetData>
  <mergeCells count="2">
    <mergeCell ref="A33:J33"/>
    <mergeCell ref="A2:J2"/>
  </mergeCells>
  <dataValidations count="1">
    <dataValidation sqref="H5:I24" showDropDown="0" showInputMessage="0" showErrorMessage="0" allowBlank="1" type="list">
      <formula1>"Y,N"</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2026-09-24T20:14:52Z</dcterms:created>
  <dcterms:modified xmlns:dcterms="http://purl.org/dc/terms/" xmlns:xsi="http://www.w3.org/2001/XMLSchema-instance" xsi:type="dcterms:W3CDTF">2026-09-24T20:14:52Z</dcterms:modified>
</cp:coreProperties>
</file>