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quiries" sheetId="1" state="visible" r:id="rId1"/>
    <sheet xmlns:r="http://schemas.openxmlformats.org/officeDocument/2006/relationships" name="Funnel" sheetId="2" state="visible" r:id="rId2"/>
    <sheet xmlns:r="http://schemas.openxmlformats.org/officeDocument/2006/relationships" name="Follow-up cad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M HH:MM"/>
    <numFmt numFmtId="166" formatCode="yyyy-mm-dd"/>
    <numFmt numFmtId="167" formatCode="DD-MMM-YYYY"/>
    <numFmt numFmtId="168" formatCode="&quot;₹&quot;#,##0"/>
    <numFmt numFmtId="169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5" fontId="4" fillId="3" borderId="1" pivotButton="0" quotePrefix="0" xfId="0"/>
    <xf numFmtId="1" fontId="4" fillId="4" borderId="1" pivotButton="0" quotePrefix="0" xfId="0"/>
    <xf numFmtId="0" fontId="4" fillId="4" borderId="1" pivotButton="0" quotePrefix="0" xfId="0"/>
    <xf numFmtId="167" fontId="4" fillId="3" borderId="1" pivotButton="0" quotePrefix="0" xfId="0"/>
    <xf numFmtId="168" fontId="4" fillId="3" borderId="1" pivotButton="0" quotePrefix="0" xfId="0"/>
    <xf numFmtId="0" fontId="4" fillId="0" borderId="0" applyAlignment="1" pivotButton="0" quotePrefix="0" xfId="0">
      <alignment vertical="center" wrapText="1"/>
    </xf>
    <xf numFmtId="169" fontId="4" fillId="4" borderId="1" pivotButton="0" quotePrefix="0" xfId="0"/>
    <xf numFmtId="168" fontId="4" fillId="4" borderId="1" pivotButton="0" quotePrefix="0" xfId="0"/>
    <xf numFmtId="0" fontId="5" fillId="0" borderId="0" applyAlignment="1" pivotButton="0" quotePrefix="0" xfId="0">
      <alignment vertical="center" wrapText="1"/>
    </xf>
    <xf numFmtId="1" fontId="5" fillId="4" borderId="1" pivotButton="0" quotePrefix="0" xfId="0"/>
    <xf numFmtId="169" fontId="5" fillId="4" borderId="1" pivotButton="0" quotePrefix="0" xfId="0"/>
    <xf numFmtId="168" fontId="5" fillId="4" borderId="1" pivotButton="0" quotePrefix="0" xfId="0"/>
    <xf numFmtId="0" fontId="0" fillId="0" borderId="1" applyAlignment="1" pivotButton="0" quotePrefix="0" xfId="0">
      <alignment vertical="top" wrapText="1"/>
    </xf>
    <xf numFmtId="167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4" customWidth="1" min="3" max="3"/>
    <col width="15" customWidth="1" min="4" max="4"/>
    <col width="11" customWidth="1" min="5" max="5"/>
    <col width="11" customWidth="1" min="6" max="6"/>
    <col width="11" customWidth="1" min="7" max="7"/>
    <col width="10" customWidth="1" min="8" max="8"/>
    <col width="14" customWidth="1" min="9" max="9"/>
    <col width="13" customWidth="1" min="10" max="10"/>
    <col width="13" customWidth="1" min="11" max="11"/>
    <col width="15" customWidth="1" min="12" max="12"/>
  </cols>
  <sheetData>
    <row r="1" ht="30" customHeight="1">
      <c r="A1" s="1" t="inlineStr">
        <is>
          <t>ENQUIRY LOG: ONE ROW PER FAMILY OR COMPANY THAT ASKED</t>
        </is>
      </c>
    </row>
    <row r="2" ht="34" customHeight="1">
      <c r="A2" s="2" t="inlineStr">
        <is>
          <t>Type the time you received the enquiry and the time a real person first replied (not an auto-message). Response minutes, the 5-minute flag and everything on the Funnel sheet are calculated for you.</t>
        </is>
      </c>
    </row>
    <row r="4" ht="32" customHeight="1">
      <c r="A4" s="3" t="inlineStr">
        <is>
          <t>Enq ID</t>
        </is>
      </c>
      <c r="B4" s="3" t="inlineStr">
        <is>
          <t>Received</t>
        </is>
      </c>
      <c r="C4" s="3" t="inlineStr">
        <is>
          <t>Source</t>
        </is>
      </c>
      <c r="D4" s="3" t="inlineStr">
        <is>
          <t>First reply</t>
        </is>
      </c>
      <c r="E4" s="3" t="inlineStr">
        <is>
          <t>Response (min)</t>
        </is>
      </c>
      <c r="F4" s="3" t="inlineStr">
        <is>
          <t>Within 5 min?</t>
        </is>
      </c>
      <c r="G4" s="3" t="inlineStr">
        <is>
          <t>Site visit done?</t>
        </is>
      </c>
      <c r="H4" s="3" t="inlineStr">
        <is>
          <t>Quote sent?</t>
        </is>
      </c>
      <c r="I4" s="3" t="inlineStr">
        <is>
          <t>Stage</t>
        </is>
      </c>
      <c r="J4" s="3" t="inlineStr">
        <is>
          <t>Event date</t>
        </is>
      </c>
      <c r="K4" s="3" t="inlineStr">
        <is>
          <t>Advance (Rs)</t>
        </is>
      </c>
      <c r="L4" s="3" t="inlineStr">
        <is>
          <t>Event value (Rs)</t>
        </is>
      </c>
    </row>
    <row r="5">
      <c r="A5" s="4" t="inlineStr">
        <is>
          <t>E-001</t>
        </is>
      </c>
      <c r="B5" s="5" t="n">
        <v>46266.42013888889</v>
      </c>
      <c r="C5" s="4" t="inlineStr">
        <is>
          <t>Google Ads</t>
        </is>
      </c>
      <c r="D5" s="5" t="n">
        <v>46266.42291666667</v>
      </c>
      <c r="E5" s="6">
        <f>IF(OR(B5="",D5=""),"",ROUND((D5-B5)*1440,0))</f>
        <v/>
      </c>
      <c r="F5" s="7">
        <f>IF(E5="","",IF(E5&lt;=5,"Yes","No"))</f>
        <v/>
      </c>
      <c r="G5" s="4" t="inlineStr">
        <is>
          <t>Yes</t>
        </is>
      </c>
      <c r="H5" s="4" t="inlineStr">
        <is>
          <t>Yes</t>
        </is>
      </c>
      <c r="I5" s="4" t="inlineStr">
        <is>
          <t>Advance paid</t>
        </is>
      </c>
      <c r="J5" s="8" t="n">
        <v>46355</v>
      </c>
      <c r="K5" s="9" t="n">
        <v>100000</v>
      </c>
      <c r="L5" s="9" t="n">
        <v>620000</v>
      </c>
    </row>
    <row r="6">
      <c r="A6" s="4" t="inlineStr">
        <is>
          <t>E-002</t>
        </is>
      </c>
      <c r="B6" s="5" t="n">
        <v>46266.60416666666</v>
      </c>
      <c r="C6" s="4" t="inlineStr">
        <is>
          <t>Meta ads</t>
        </is>
      </c>
      <c r="D6" s="5" t="n">
        <v>46266.69791666666</v>
      </c>
      <c r="E6" s="6">
        <f>IF(OR(B6="",D6=""),"",ROUND((D6-B6)*1440,0))</f>
        <v/>
      </c>
      <c r="F6" s="7">
        <f>IF(E6="","",IF(E6&lt;=5,"Yes","No"))</f>
        <v/>
      </c>
      <c r="G6" s="4" t="inlineStr">
        <is>
          <t>No</t>
        </is>
      </c>
      <c r="H6" s="4" t="inlineStr">
        <is>
          <t>No</t>
        </is>
      </c>
      <c r="I6" s="4" t="inlineStr">
        <is>
          <t>Lost</t>
        </is>
      </c>
      <c r="J6" s="8" t="n"/>
      <c r="K6" s="9" t="n"/>
      <c r="L6" s="9" t="n"/>
    </row>
    <row r="7">
      <c r="A7" s="4" t="inlineStr">
        <is>
          <t>E-003</t>
        </is>
      </c>
      <c r="B7" s="5" t="n">
        <v>46267.38541666666</v>
      </c>
      <c r="C7" s="4" t="inlineStr">
        <is>
          <t>Phone call</t>
        </is>
      </c>
      <c r="D7" s="5" t="n">
        <v>46267.38541666666</v>
      </c>
      <c r="E7" s="6">
        <f>IF(OR(B7="",D7=""),"",ROUND((D7-B7)*1440,0))</f>
        <v/>
      </c>
      <c r="F7" s="7">
        <f>IF(E7="","",IF(E7&lt;=5,"Yes","No"))</f>
        <v/>
      </c>
      <c r="G7" s="4" t="inlineStr">
        <is>
          <t>Yes</t>
        </is>
      </c>
      <c r="H7" s="4" t="inlineStr">
        <is>
          <t>Yes</t>
        </is>
      </c>
      <c r="I7" s="4" t="inlineStr">
        <is>
          <t>Hold</t>
        </is>
      </c>
      <c r="J7" s="8" t="n">
        <v>46362</v>
      </c>
      <c r="K7" s="9" t="n"/>
      <c r="L7" s="9" t="n">
        <v>480000</v>
      </c>
    </row>
    <row r="8">
      <c r="A8" s="4" t="inlineStr">
        <is>
          <t>E-004</t>
        </is>
      </c>
      <c r="B8" s="5" t="n">
        <v>46267.81944444445</v>
      </c>
      <c r="C8" s="4" t="inlineStr">
        <is>
          <t>Website form</t>
        </is>
      </c>
      <c r="D8" s="5" t="n">
        <v>46268.39583333334</v>
      </c>
      <c r="E8" s="6">
        <f>IF(OR(B8="",D8=""),"",ROUND((D8-B8)*1440,0))</f>
        <v/>
      </c>
      <c r="F8" s="7">
        <f>IF(E8="","",IF(E8&lt;=5,"Yes","No"))</f>
        <v/>
      </c>
      <c r="G8" s="4" t="inlineStr">
        <is>
          <t>Yes</t>
        </is>
      </c>
      <c r="H8" s="4" t="inlineStr">
        <is>
          <t>Yes</t>
        </is>
      </c>
      <c r="I8" s="4" t="inlineStr">
        <is>
          <t>Advance paid</t>
        </is>
      </c>
      <c r="J8" s="8" t="n">
        <v>46358</v>
      </c>
      <c r="K8" s="9" t="n">
        <v>150000</v>
      </c>
      <c r="L8" s="9" t="n">
        <v>810000</v>
      </c>
    </row>
    <row r="9">
      <c r="A9" s="4" t="inlineStr">
        <is>
          <t>E-005</t>
        </is>
      </c>
      <c r="B9" s="5" t="n">
        <v>46268.5</v>
      </c>
      <c r="C9" s="4" t="inlineStr">
        <is>
          <t>Walk-in</t>
        </is>
      </c>
      <c r="D9" s="5" t="n">
        <v>46268.5</v>
      </c>
      <c r="E9" s="6">
        <f>IF(OR(B9="",D9=""),"",ROUND((D9-B9)*1440,0))</f>
        <v/>
      </c>
      <c r="F9" s="7">
        <f>IF(E9="","",IF(E9&lt;=5,"Yes","No"))</f>
        <v/>
      </c>
      <c r="G9" s="4" t="inlineStr">
        <is>
          <t>Yes</t>
        </is>
      </c>
      <c r="H9" s="4" t="inlineStr">
        <is>
          <t>Yes</t>
        </is>
      </c>
      <c r="I9" s="4" t="inlineStr">
        <is>
          <t>Quoted</t>
        </is>
      </c>
      <c r="J9" s="8" t="n"/>
      <c r="K9" s="9" t="n"/>
      <c r="L9" s="9" t="n">
        <v>530000</v>
      </c>
    </row>
    <row r="10">
      <c r="A10" s="4" t="inlineStr">
        <is>
          <t>E-006</t>
        </is>
      </c>
      <c r="B10" s="5" t="n">
        <v>46269.47222222222</v>
      </c>
      <c r="C10" s="4" t="inlineStr">
        <is>
          <t>Referral</t>
        </is>
      </c>
      <c r="D10" s="5" t="n">
        <v>46269.47569444445</v>
      </c>
      <c r="E10" s="6">
        <f>IF(OR(B10="",D10=""),"",ROUND((D10-B10)*1440,0))</f>
        <v/>
      </c>
      <c r="F10" s="7">
        <f>IF(E10="","",IF(E10&lt;=5,"Yes","No"))</f>
        <v/>
      </c>
      <c r="G10" s="4" t="inlineStr">
        <is>
          <t>Yes</t>
        </is>
      </c>
      <c r="H10" s="4" t="inlineStr">
        <is>
          <t>Yes</t>
        </is>
      </c>
      <c r="I10" s="4" t="inlineStr">
        <is>
          <t>Advance paid</t>
        </is>
      </c>
      <c r="J10" s="8" t="n">
        <v>46352</v>
      </c>
      <c r="K10" s="9" t="n">
        <v>200000</v>
      </c>
      <c r="L10" s="9" t="n">
        <v>950000</v>
      </c>
    </row>
    <row r="11">
      <c r="A11" s="4" t="inlineStr">
        <is>
          <t>E-007</t>
        </is>
      </c>
      <c r="B11" s="5" t="n">
        <v>46270.63194444445</v>
      </c>
      <c r="C11" s="4" t="inlineStr">
        <is>
          <t>Meta ads</t>
        </is>
      </c>
      <c r="D11" s="5" t="n">
        <v>46270.65972222222</v>
      </c>
      <c r="E11" s="6">
        <f>IF(OR(B11="",D11=""),"",ROUND((D11-B11)*1440,0))</f>
        <v/>
      </c>
      <c r="F11" s="7">
        <f>IF(E11="","",IF(E11&lt;=5,"Yes","No"))</f>
        <v/>
      </c>
      <c r="G11" s="4" t="inlineStr">
        <is>
          <t>No</t>
        </is>
      </c>
      <c r="H11" s="4" t="inlineStr">
        <is>
          <t>No</t>
        </is>
      </c>
      <c r="I11" s="4" t="inlineStr">
        <is>
          <t>Contacted</t>
        </is>
      </c>
      <c r="J11" s="8" t="n"/>
      <c r="K11" s="9" t="n"/>
      <c r="L11" s="9" t="n"/>
    </row>
    <row r="12">
      <c r="A12" s="4" t="inlineStr">
        <is>
          <t>E-008</t>
        </is>
      </c>
      <c r="B12" s="5" t="n">
        <v>46271.36458333334</v>
      </c>
      <c r="C12" s="4" t="inlineStr">
        <is>
          <t>Google Ads</t>
        </is>
      </c>
      <c r="D12" s="5" t="n">
        <v>46271.36805555555</v>
      </c>
      <c r="E12" s="6">
        <f>IF(OR(B12="",D12=""),"",ROUND((D12-B12)*1440,0))</f>
        <v/>
      </c>
      <c r="F12" s="7">
        <f>IF(E12="","",IF(E12&lt;=5,"Yes","No"))</f>
        <v/>
      </c>
      <c r="G12" s="4" t="inlineStr">
        <is>
          <t>Yes</t>
        </is>
      </c>
      <c r="H12" s="4" t="inlineStr">
        <is>
          <t>Yes</t>
        </is>
      </c>
      <c r="I12" s="4" t="inlineStr">
        <is>
          <t>Quoted</t>
        </is>
      </c>
      <c r="J12" s="8" t="n"/>
      <c r="K12" s="9" t="n"/>
      <c r="L12" s="9" t="n">
        <v>450000</v>
      </c>
    </row>
    <row r="13">
      <c r="A13" s="4" t="inlineStr">
        <is>
          <t>E-009</t>
        </is>
      </c>
      <c r="B13" s="5" t="n">
        <v>46272.70833333334</v>
      </c>
      <c r="C13" s="4" t="inlineStr">
        <is>
          <t>WhatsApp</t>
        </is>
      </c>
      <c r="D13" s="5" t="n">
        <v>46272.7125</v>
      </c>
      <c r="E13" s="6">
        <f>IF(OR(B13="",D13=""),"",ROUND((D13-B13)*1440,0))</f>
        <v/>
      </c>
      <c r="F13" s="7">
        <f>IF(E13="","",IF(E13&lt;=5,"Yes","No"))</f>
        <v/>
      </c>
      <c r="G13" s="4" t="inlineStr">
        <is>
          <t>No</t>
        </is>
      </c>
      <c r="H13" s="4" t="inlineStr">
        <is>
          <t>No</t>
        </is>
      </c>
      <c r="I13" s="4" t="inlineStr">
        <is>
          <t>Lost</t>
        </is>
      </c>
      <c r="J13" s="8" t="n"/>
      <c r="K13" s="9" t="n"/>
      <c r="L13" s="9" t="n"/>
    </row>
    <row r="14">
      <c r="A14" s="4" t="inlineStr">
        <is>
          <t>E-010</t>
        </is>
      </c>
      <c r="B14" s="5" t="n">
        <v>46273.4375</v>
      </c>
      <c r="C14" s="4" t="inlineStr">
        <is>
          <t>Phone call</t>
        </is>
      </c>
      <c r="D14" s="5" t="n">
        <v>46273.4375</v>
      </c>
      <c r="E14" s="6">
        <f>IF(OR(B14="",D14=""),"",ROUND((D14-B14)*1440,0))</f>
        <v/>
      </c>
      <c r="F14" s="7">
        <f>IF(E14="","",IF(E14&lt;=5,"Yes","No"))</f>
        <v/>
      </c>
      <c r="G14" s="4" t="inlineStr">
        <is>
          <t>Yes</t>
        </is>
      </c>
      <c r="H14" s="4" t="inlineStr">
        <is>
          <t>Yes</t>
        </is>
      </c>
      <c r="I14" s="4" t="inlineStr">
        <is>
          <t>Advance paid</t>
        </is>
      </c>
      <c r="J14" s="8" t="n">
        <v>46365</v>
      </c>
      <c r="K14" s="9" t="n">
        <v>120000</v>
      </c>
      <c r="L14" s="9" t="n">
        <v>575000</v>
      </c>
    </row>
    <row r="15">
      <c r="A15" s="4" t="inlineStr">
        <is>
          <t>E-011</t>
        </is>
      </c>
      <c r="B15" s="5" t="n">
        <v>46274.84375</v>
      </c>
      <c r="C15" s="4" t="inlineStr">
        <is>
          <t>Meta ads</t>
        </is>
      </c>
      <c r="D15" s="5" t="n">
        <v>46275.375</v>
      </c>
      <c r="E15" s="6">
        <f>IF(OR(B15="",D15=""),"",ROUND((D15-B15)*1440,0))</f>
        <v/>
      </c>
      <c r="F15" s="7">
        <f>IF(E15="","",IF(E15&lt;=5,"Yes","No"))</f>
        <v/>
      </c>
      <c r="G15" s="4" t="inlineStr">
        <is>
          <t>No</t>
        </is>
      </c>
      <c r="H15" s="4" t="inlineStr">
        <is>
          <t>No</t>
        </is>
      </c>
      <c r="I15" s="4" t="inlineStr">
        <is>
          <t>Lost</t>
        </is>
      </c>
      <c r="J15" s="8" t="n"/>
      <c r="K15" s="9" t="n"/>
      <c r="L15" s="9" t="n"/>
    </row>
    <row r="16">
      <c r="A16" s="4" t="inlineStr">
        <is>
          <t>E-012</t>
        </is>
      </c>
      <c r="B16" s="5" t="n">
        <v>46275.54513888889</v>
      </c>
      <c r="C16" s="4" t="inlineStr">
        <is>
          <t>Website form</t>
        </is>
      </c>
      <c r="D16" s="5" t="n">
        <v>46275.55555555555</v>
      </c>
      <c r="E16" s="6">
        <f>IF(OR(B16="",D16=""),"",ROUND((D16-B16)*1440,0))</f>
        <v/>
      </c>
      <c r="F16" s="7">
        <f>IF(E16="","",IF(E16&lt;=5,"Yes","No"))</f>
        <v/>
      </c>
      <c r="G16" s="4" t="inlineStr">
        <is>
          <t>Yes</t>
        </is>
      </c>
      <c r="H16" s="4" t="inlineStr">
        <is>
          <t>Yes</t>
        </is>
      </c>
      <c r="I16" s="4" t="inlineStr">
        <is>
          <t>Hold</t>
        </is>
      </c>
      <c r="J16" s="8" t="n">
        <v>46369</v>
      </c>
      <c r="K16" s="9" t="n"/>
      <c r="L16" s="9" t="n">
        <v>505000</v>
      </c>
    </row>
    <row r="17">
      <c r="A17" s="4" t="n"/>
      <c r="B17" s="5" t="n"/>
      <c r="C17" s="4" t="n"/>
      <c r="D17" s="5" t="n"/>
      <c r="E17" s="6">
        <f>IF(OR(B17="",D17=""),"",ROUND((D17-B17)*1440,0))</f>
        <v/>
      </c>
      <c r="F17" s="7">
        <f>IF(E17="","",IF(E17&lt;=5,"Yes","No"))</f>
        <v/>
      </c>
      <c r="G17" s="4" t="n"/>
      <c r="H17" s="4" t="n"/>
      <c r="I17" s="4" t="n"/>
      <c r="J17" s="4" t="n"/>
      <c r="K17" s="4" t="n"/>
      <c r="L17" s="4" t="n"/>
    </row>
    <row r="18">
      <c r="A18" s="4" t="n"/>
      <c r="B18" s="5" t="n"/>
      <c r="C18" s="4" t="n"/>
      <c r="D18" s="5" t="n"/>
      <c r="E18" s="6">
        <f>IF(OR(B18="",D18=""),"",ROUND((D18-B18)*1440,0))</f>
        <v/>
      </c>
      <c r="F18" s="7">
        <f>IF(E18="","",IF(E18&lt;=5,"Yes","No"))</f>
        <v/>
      </c>
      <c r="G18" s="4" t="n"/>
      <c r="H18" s="4" t="n"/>
      <c r="I18" s="4" t="n"/>
      <c r="J18" s="4" t="n"/>
      <c r="K18" s="4" t="n"/>
      <c r="L18" s="4" t="n"/>
    </row>
    <row r="19">
      <c r="A19" s="4" t="n"/>
      <c r="B19" s="5" t="n"/>
      <c r="C19" s="4" t="n"/>
      <c r="D19" s="5" t="n"/>
      <c r="E19" s="6">
        <f>IF(OR(B19="",D19=""),"",ROUND((D19-B19)*1440,0))</f>
        <v/>
      </c>
      <c r="F19" s="7">
        <f>IF(E19="","",IF(E19&lt;=5,"Yes","No"))</f>
        <v/>
      </c>
      <c r="G19" s="4" t="n"/>
      <c r="H19" s="4" t="n"/>
      <c r="I19" s="4" t="n"/>
      <c r="J19" s="4" t="n"/>
      <c r="K19" s="4" t="n"/>
      <c r="L19" s="4" t="n"/>
    </row>
    <row r="20">
      <c r="A20" s="4" t="n"/>
      <c r="B20" s="5" t="n"/>
      <c r="C20" s="4" t="n"/>
      <c r="D20" s="5" t="n"/>
      <c r="E20" s="6">
        <f>IF(OR(B20="",D20=""),"",ROUND((D20-B20)*1440,0))</f>
        <v/>
      </c>
      <c r="F20" s="7">
        <f>IF(E20="","",IF(E20&lt;=5,"Yes","No"))</f>
        <v/>
      </c>
      <c r="G20" s="4" t="n"/>
      <c r="H20" s="4" t="n"/>
      <c r="I20" s="4" t="n"/>
      <c r="J20" s="4" t="n"/>
      <c r="K20" s="4" t="n"/>
      <c r="L20" s="4" t="n"/>
    </row>
    <row r="21">
      <c r="A21" s="4" t="n"/>
      <c r="B21" s="5" t="n"/>
      <c r="C21" s="4" t="n"/>
      <c r="D21" s="5" t="n"/>
      <c r="E21" s="6">
        <f>IF(OR(B21="",D21=""),"",ROUND((D21-B21)*1440,0))</f>
        <v/>
      </c>
      <c r="F21" s="7">
        <f>IF(E21="","",IF(E21&lt;=5,"Yes","No"))</f>
        <v/>
      </c>
      <c r="G21" s="4" t="n"/>
      <c r="H21" s="4" t="n"/>
      <c r="I21" s="4" t="n"/>
      <c r="J21" s="4" t="n"/>
      <c r="K21" s="4" t="n"/>
      <c r="L21" s="4" t="n"/>
    </row>
    <row r="22">
      <c r="A22" s="4" t="n"/>
      <c r="B22" s="5" t="n"/>
      <c r="C22" s="4" t="n"/>
      <c r="D22" s="5" t="n"/>
      <c r="E22" s="6">
        <f>IF(OR(B22="",D22=""),"",ROUND((D22-B22)*1440,0))</f>
        <v/>
      </c>
      <c r="F22" s="7">
        <f>IF(E22="","",IF(E22&lt;=5,"Yes","No"))</f>
        <v/>
      </c>
      <c r="G22" s="4" t="n"/>
      <c r="H22" s="4" t="n"/>
      <c r="I22" s="4" t="n"/>
      <c r="J22" s="4" t="n"/>
      <c r="K22" s="4" t="n"/>
      <c r="L22" s="4" t="n"/>
    </row>
    <row r="23">
      <c r="A23" s="4" t="n"/>
      <c r="B23" s="5" t="n"/>
      <c r="C23" s="4" t="n"/>
      <c r="D23" s="5" t="n"/>
      <c r="E23" s="6">
        <f>IF(OR(B23="",D23=""),"",ROUND((D23-B23)*1440,0))</f>
        <v/>
      </c>
      <c r="F23" s="7">
        <f>IF(E23="","",IF(E23&lt;=5,"Yes","No"))</f>
        <v/>
      </c>
      <c r="G23" s="4" t="n"/>
      <c r="H23" s="4" t="n"/>
      <c r="I23" s="4" t="n"/>
      <c r="J23" s="4" t="n"/>
      <c r="K23" s="4" t="n"/>
      <c r="L23" s="4" t="n"/>
    </row>
    <row r="24">
      <c r="A24" s="4" t="n"/>
      <c r="B24" s="5" t="n"/>
      <c r="C24" s="4" t="n"/>
      <c r="D24" s="5" t="n"/>
      <c r="E24" s="6">
        <f>IF(OR(B24="",D24=""),"",ROUND((D24-B24)*1440,0))</f>
        <v/>
      </c>
      <c r="F24" s="7">
        <f>IF(E24="","",IF(E24&lt;=5,"Yes","No"))</f>
        <v/>
      </c>
      <c r="G24" s="4" t="n"/>
      <c r="H24" s="4" t="n"/>
      <c r="I24" s="4" t="n"/>
      <c r="J24" s="4" t="n"/>
      <c r="K24" s="4" t="n"/>
      <c r="L24" s="4" t="n"/>
    </row>
    <row r="25">
      <c r="A25" s="4" t="n"/>
      <c r="B25" s="5" t="n"/>
      <c r="C25" s="4" t="n"/>
      <c r="D25" s="5" t="n"/>
      <c r="E25" s="6">
        <f>IF(OR(B25="",D25=""),"",ROUND((D25-B25)*1440,0))</f>
        <v/>
      </c>
      <c r="F25" s="7">
        <f>IF(E25="","",IF(E25&lt;=5,"Yes","No"))</f>
        <v/>
      </c>
      <c r="G25" s="4" t="n"/>
      <c r="H25" s="4" t="n"/>
      <c r="I25" s="4" t="n"/>
      <c r="J25" s="4" t="n"/>
      <c r="K25" s="4" t="n"/>
      <c r="L25" s="4" t="n"/>
    </row>
    <row r="26">
      <c r="A26" s="4" t="n"/>
      <c r="B26" s="5" t="n"/>
      <c r="C26" s="4" t="n"/>
      <c r="D26" s="5" t="n"/>
      <c r="E26" s="6">
        <f>IF(OR(B26="",D26=""),"",ROUND((D26-B26)*1440,0))</f>
        <v/>
      </c>
      <c r="F26" s="7">
        <f>IF(E26="","",IF(E26&lt;=5,"Yes","No"))</f>
        <v/>
      </c>
      <c r="G26" s="4" t="n"/>
      <c r="H26" s="4" t="n"/>
      <c r="I26" s="4" t="n"/>
      <c r="J26" s="4" t="n"/>
      <c r="K26" s="4" t="n"/>
      <c r="L26" s="4" t="n"/>
    </row>
    <row r="27">
      <c r="A27" s="4" t="n"/>
      <c r="B27" s="5" t="n"/>
      <c r="C27" s="4" t="n"/>
      <c r="D27" s="5" t="n"/>
      <c r="E27" s="6">
        <f>IF(OR(B27="",D27=""),"",ROUND((D27-B27)*1440,0))</f>
        <v/>
      </c>
      <c r="F27" s="7">
        <f>IF(E27="","",IF(E27&lt;=5,"Yes","No"))</f>
        <v/>
      </c>
      <c r="G27" s="4" t="n"/>
      <c r="H27" s="4" t="n"/>
      <c r="I27" s="4" t="n"/>
      <c r="J27" s="4" t="n"/>
      <c r="K27" s="4" t="n"/>
      <c r="L27" s="4" t="n"/>
    </row>
    <row r="28">
      <c r="A28" s="4" t="n"/>
      <c r="B28" s="5" t="n"/>
      <c r="C28" s="4" t="n"/>
      <c r="D28" s="5" t="n"/>
      <c r="E28" s="6">
        <f>IF(OR(B28="",D28=""),"",ROUND((D28-B28)*1440,0))</f>
        <v/>
      </c>
      <c r="F28" s="7">
        <f>IF(E28="","",IF(E28&lt;=5,"Yes","No"))</f>
        <v/>
      </c>
      <c r="G28" s="4" t="n"/>
      <c r="H28" s="4" t="n"/>
      <c r="I28" s="4" t="n"/>
      <c r="J28" s="4" t="n"/>
      <c r="K28" s="4" t="n"/>
      <c r="L28" s="4" t="n"/>
    </row>
    <row r="29">
      <c r="A29" s="4" t="n"/>
      <c r="B29" s="5" t="n"/>
      <c r="C29" s="4" t="n"/>
      <c r="D29" s="5" t="n"/>
      <c r="E29" s="6">
        <f>IF(OR(B29="",D29=""),"",ROUND((D29-B29)*1440,0))</f>
        <v/>
      </c>
      <c r="F29" s="7">
        <f>IF(E29="","",IF(E29&lt;=5,"Yes","No"))</f>
        <v/>
      </c>
      <c r="G29" s="4" t="n"/>
      <c r="H29" s="4" t="n"/>
      <c r="I29" s="4" t="n"/>
      <c r="J29" s="4" t="n"/>
      <c r="K29" s="4" t="n"/>
      <c r="L29" s="4" t="n"/>
    </row>
    <row r="30">
      <c r="A30" s="4" t="n"/>
      <c r="B30" s="5" t="n"/>
      <c r="C30" s="4" t="n"/>
      <c r="D30" s="5" t="n"/>
      <c r="E30" s="6">
        <f>IF(OR(B30="",D30=""),"",ROUND((D30-B30)*1440,0))</f>
        <v/>
      </c>
      <c r="F30" s="7">
        <f>IF(E30="","",IF(E30&lt;=5,"Yes","No"))</f>
        <v/>
      </c>
      <c r="G30" s="4" t="n"/>
      <c r="H30" s="4" t="n"/>
      <c r="I30" s="4" t="n"/>
      <c r="J30" s="4" t="n"/>
      <c r="K30" s="4" t="n"/>
      <c r="L30" s="4" t="n"/>
    </row>
    <row r="31">
      <c r="A31" s="4" t="n"/>
      <c r="B31" s="5" t="n"/>
      <c r="C31" s="4" t="n"/>
      <c r="D31" s="5" t="n"/>
      <c r="E31" s="6">
        <f>IF(OR(B31="",D31=""),"",ROUND((D31-B31)*1440,0))</f>
        <v/>
      </c>
      <c r="F31" s="7">
        <f>IF(E31="","",IF(E31&lt;=5,"Yes","No"))</f>
        <v/>
      </c>
      <c r="G31" s="4" t="n"/>
      <c r="H31" s="4" t="n"/>
      <c r="I31" s="4" t="n"/>
      <c r="J31" s="4" t="n"/>
      <c r="K31" s="4" t="n"/>
      <c r="L31" s="4" t="n"/>
    </row>
    <row r="32">
      <c r="A32" s="4" t="n"/>
      <c r="B32" s="5" t="n"/>
      <c r="C32" s="4" t="n"/>
      <c r="D32" s="5" t="n"/>
      <c r="E32" s="6">
        <f>IF(OR(B32="",D32=""),"",ROUND((D32-B32)*1440,0))</f>
        <v/>
      </c>
      <c r="F32" s="7">
        <f>IF(E32="","",IF(E32&lt;=5,"Yes","No"))</f>
        <v/>
      </c>
      <c r="G32" s="4" t="n"/>
      <c r="H32" s="4" t="n"/>
      <c r="I32" s="4" t="n"/>
      <c r="J32" s="4" t="n"/>
      <c r="K32" s="4" t="n"/>
      <c r="L32" s="4" t="n"/>
    </row>
    <row r="33">
      <c r="A33" s="4" t="n"/>
      <c r="B33" s="5" t="n"/>
      <c r="C33" s="4" t="n"/>
      <c r="D33" s="5" t="n"/>
      <c r="E33" s="6">
        <f>IF(OR(B33="",D33=""),"",ROUND((D33-B33)*1440,0))</f>
        <v/>
      </c>
      <c r="F33" s="7">
        <f>IF(E33="","",IF(E33&lt;=5,"Yes","No"))</f>
        <v/>
      </c>
      <c r="G33" s="4" t="n"/>
      <c r="H33" s="4" t="n"/>
      <c r="I33" s="4" t="n"/>
      <c r="J33" s="4" t="n"/>
      <c r="K33" s="4" t="n"/>
      <c r="L33" s="4" t="n"/>
    </row>
    <row r="34">
      <c r="A34" s="4" t="n"/>
      <c r="B34" s="5" t="n"/>
      <c r="C34" s="4" t="n"/>
      <c r="D34" s="5" t="n"/>
      <c r="E34" s="6">
        <f>IF(OR(B34="",D34=""),"",ROUND((D34-B34)*1440,0))</f>
        <v/>
      </c>
      <c r="F34" s="7">
        <f>IF(E34="","",IF(E34&lt;=5,"Yes","No"))</f>
        <v/>
      </c>
      <c r="G34" s="4" t="n"/>
      <c r="H34" s="4" t="n"/>
      <c r="I34" s="4" t="n"/>
      <c r="J34" s="4" t="n"/>
      <c r="K34" s="4" t="n"/>
      <c r="L34" s="4" t="n"/>
    </row>
    <row r="35">
      <c r="A35" s="4" t="n"/>
      <c r="B35" s="5" t="n"/>
      <c r="C35" s="4" t="n"/>
      <c r="D35" s="5" t="n"/>
      <c r="E35" s="6">
        <f>IF(OR(B35="",D35=""),"",ROUND((D35-B35)*1440,0))</f>
        <v/>
      </c>
      <c r="F35" s="7">
        <f>IF(E35="","",IF(E35&lt;=5,"Yes","No"))</f>
        <v/>
      </c>
      <c r="G35" s="4" t="n"/>
      <c r="H35" s="4" t="n"/>
      <c r="I35" s="4" t="n"/>
      <c r="J35" s="4" t="n"/>
      <c r="K35" s="4" t="n"/>
      <c r="L35" s="4" t="n"/>
    </row>
    <row r="36">
      <c r="A36" s="4" t="n"/>
      <c r="B36" s="5" t="n"/>
      <c r="C36" s="4" t="n"/>
      <c r="D36" s="5" t="n"/>
      <c r="E36" s="6">
        <f>IF(OR(B36="",D36=""),"",ROUND((D36-B36)*1440,0))</f>
        <v/>
      </c>
      <c r="F36" s="7">
        <f>IF(E36="","",IF(E36&lt;=5,"Yes","No"))</f>
        <v/>
      </c>
      <c r="G36" s="4" t="n"/>
      <c r="H36" s="4" t="n"/>
      <c r="I36" s="4" t="n"/>
      <c r="J36" s="4" t="n"/>
      <c r="K36" s="4" t="n"/>
      <c r="L36" s="4" t="n"/>
    </row>
    <row r="37">
      <c r="A37" s="4" t="n"/>
      <c r="B37" s="5" t="n"/>
      <c r="C37" s="4" t="n"/>
      <c r="D37" s="5" t="n"/>
      <c r="E37" s="6">
        <f>IF(OR(B37="",D37=""),"",ROUND((D37-B37)*1440,0))</f>
        <v/>
      </c>
      <c r="F37" s="7">
        <f>IF(E37="","",IF(E37&lt;=5,"Yes","No"))</f>
        <v/>
      </c>
      <c r="G37" s="4" t="n"/>
      <c r="H37" s="4" t="n"/>
      <c r="I37" s="4" t="n"/>
      <c r="J37" s="4" t="n"/>
      <c r="K37" s="4" t="n"/>
      <c r="L37" s="4" t="n"/>
    </row>
    <row r="38">
      <c r="A38" s="4" t="n"/>
      <c r="B38" s="5" t="n"/>
      <c r="C38" s="4" t="n"/>
      <c r="D38" s="5" t="n"/>
      <c r="E38" s="6">
        <f>IF(OR(B38="",D38=""),"",ROUND((D38-B38)*1440,0))</f>
        <v/>
      </c>
      <c r="F38" s="7">
        <f>IF(E38="","",IF(E38&lt;=5,"Yes","No"))</f>
        <v/>
      </c>
      <c r="G38" s="4" t="n"/>
      <c r="H38" s="4" t="n"/>
      <c r="I38" s="4" t="n"/>
      <c r="J38" s="4" t="n"/>
      <c r="K38" s="4" t="n"/>
      <c r="L38" s="4" t="n"/>
    </row>
    <row r="39">
      <c r="A39" s="4" t="n"/>
      <c r="B39" s="5" t="n"/>
      <c r="C39" s="4" t="n"/>
      <c r="D39" s="5" t="n"/>
      <c r="E39" s="6">
        <f>IF(OR(B39="",D39=""),"",ROUND((D39-B39)*1440,0))</f>
        <v/>
      </c>
      <c r="F39" s="7">
        <f>IF(E39="","",IF(E39&lt;=5,"Yes","No"))</f>
        <v/>
      </c>
      <c r="G39" s="4" t="n"/>
      <c r="H39" s="4" t="n"/>
      <c r="I39" s="4" t="n"/>
      <c r="J39" s="4" t="n"/>
      <c r="K39" s="4" t="n"/>
      <c r="L39" s="4" t="n"/>
    </row>
    <row r="40">
      <c r="A40" s="4" t="n"/>
      <c r="B40" s="5" t="n"/>
      <c r="C40" s="4" t="n"/>
      <c r="D40" s="5" t="n"/>
      <c r="E40" s="6">
        <f>IF(OR(B40="",D40=""),"",ROUND((D40-B40)*1440,0))</f>
        <v/>
      </c>
      <c r="F40" s="7">
        <f>IF(E40="","",IF(E40&lt;=5,"Yes","No"))</f>
        <v/>
      </c>
      <c r="G40" s="4" t="n"/>
      <c r="H40" s="4" t="n"/>
      <c r="I40" s="4" t="n"/>
      <c r="J40" s="4" t="n"/>
      <c r="K40" s="4" t="n"/>
      <c r="L40" s="4" t="n"/>
    </row>
    <row r="41">
      <c r="A41" s="4" t="n"/>
      <c r="B41" s="5" t="n"/>
      <c r="C41" s="4" t="n"/>
      <c r="D41" s="5" t="n"/>
      <c r="E41" s="6">
        <f>IF(OR(B41="",D41=""),"",ROUND((D41-B41)*1440,0))</f>
        <v/>
      </c>
      <c r="F41" s="7">
        <f>IF(E41="","",IF(E41&lt;=5,"Yes","No"))</f>
        <v/>
      </c>
      <c r="G41" s="4" t="n"/>
      <c r="H41" s="4" t="n"/>
      <c r="I41" s="4" t="n"/>
      <c r="J41" s="4" t="n"/>
      <c r="K41" s="4" t="n"/>
      <c r="L41" s="4" t="n"/>
    </row>
    <row r="42">
      <c r="A42" s="4" t="n"/>
      <c r="B42" s="5" t="n"/>
      <c r="C42" s="4" t="n"/>
      <c r="D42" s="5" t="n"/>
      <c r="E42" s="6">
        <f>IF(OR(B42="",D42=""),"",ROUND((D42-B42)*1440,0))</f>
        <v/>
      </c>
      <c r="F42" s="7">
        <f>IF(E42="","",IF(E42&lt;=5,"Yes","No"))</f>
        <v/>
      </c>
      <c r="G42" s="4" t="n"/>
      <c r="H42" s="4" t="n"/>
      <c r="I42" s="4" t="n"/>
      <c r="J42" s="4" t="n"/>
      <c r="K42" s="4" t="n"/>
      <c r="L42" s="4" t="n"/>
    </row>
    <row r="43">
      <c r="A43" s="4" t="n"/>
      <c r="B43" s="5" t="n"/>
      <c r="C43" s="4" t="n"/>
      <c r="D43" s="5" t="n"/>
      <c r="E43" s="6">
        <f>IF(OR(B43="",D43=""),"",ROUND((D43-B43)*1440,0))</f>
        <v/>
      </c>
      <c r="F43" s="7">
        <f>IF(E43="","",IF(E43&lt;=5,"Yes","No"))</f>
        <v/>
      </c>
      <c r="G43" s="4" t="n"/>
      <c r="H43" s="4" t="n"/>
      <c r="I43" s="4" t="n"/>
      <c r="J43" s="4" t="n"/>
      <c r="K43" s="4" t="n"/>
      <c r="L43" s="4" t="n"/>
    </row>
    <row r="44">
      <c r="A44" s="4" t="n"/>
      <c r="B44" s="5" t="n"/>
      <c r="C44" s="4" t="n"/>
      <c r="D44" s="5" t="n"/>
      <c r="E44" s="6">
        <f>IF(OR(B44="",D44=""),"",ROUND((D44-B44)*1440,0))</f>
        <v/>
      </c>
      <c r="F44" s="7">
        <f>IF(E44="","",IF(E44&lt;=5,"Yes","No"))</f>
        <v/>
      </c>
      <c r="G44" s="4" t="n"/>
      <c r="H44" s="4" t="n"/>
      <c r="I44" s="4" t="n"/>
      <c r="J44" s="4" t="n"/>
      <c r="K44" s="4" t="n"/>
      <c r="L44" s="4" t="n"/>
    </row>
  </sheetData>
  <mergeCells count="2">
    <mergeCell ref="A2:L2"/>
    <mergeCell ref="A1:L1"/>
  </mergeCells>
  <dataValidations count="3">
    <dataValidation sqref="C5:C44" showDropDown="0" showInputMessage="0" showErrorMessage="0" allowBlank="1" type="list">
      <formula1>"Google Ads,Meta ads,Website form,Phone call,Walk-in,WhatsApp,Referral,Marketplace"</formula1>
    </dataValidation>
    <dataValidation sqref="G5:H44" showDropDown="0" showInputMessage="0" showErrorMessage="0" allowBlank="1" type="list">
      <formula1>"Yes,No"</formula1>
    </dataValidation>
    <dataValidation sqref="I5:I44" showDropDown="0" showInputMessage="0" showErrorMessage="0" allowBlank="1" type="list">
      <formula1>"New,Contacted,Quoted,Hold,Advance paid,Lost"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9" customWidth="1" min="4" max="4"/>
    <col width="9" customWidth="1" min="5" max="5"/>
    <col width="13" customWidth="1" min="6" max="6"/>
    <col width="13" customWidth="1" min="7" max="7"/>
    <col width="13" customWidth="1" min="8" max="8"/>
    <col width="17" customWidth="1" min="9" max="9"/>
    <col width="16" customWidth="1" min="10" max="10"/>
  </cols>
  <sheetData>
    <row r="1" ht="30" customHeight="1">
      <c r="A1" s="1" t="inlineStr">
        <is>
          <t>FUNNEL AND COST PER BOOKING BY SOURCE</t>
        </is>
      </c>
    </row>
    <row r="2" ht="30" customHeight="1">
      <c r="A2" s="2" t="inlineStr">
        <is>
          <t>Type what you spent on each source over the same period in the yellow column. Sources with no spend (referral, walk-in) show a blank cost.</t>
        </is>
      </c>
    </row>
    <row r="4" ht="32" customHeight="1">
      <c r="A4" s="3" t="inlineStr">
        <is>
          <t>Source</t>
        </is>
      </c>
      <c r="B4" s="3" t="inlineStr">
        <is>
          <t>Enquiries</t>
        </is>
      </c>
      <c r="C4" s="3" t="inlineStr">
        <is>
          <t>Site visits</t>
        </is>
      </c>
      <c r="D4" s="3" t="inlineStr">
        <is>
          <t>Quotes</t>
        </is>
      </c>
      <c r="E4" s="3" t="inlineStr">
        <is>
          <t>Booked</t>
        </is>
      </c>
      <c r="F4" s="3" t="inlineStr">
        <is>
          <t>Enquiry to booking</t>
        </is>
      </c>
      <c r="G4" s="3" t="inlineStr">
        <is>
          <t>Avg reply (min)</t>
        </is>
      </c>
      <c r="H4" s="3" t="inlineStr">
        <is>
          <t>Spend (Rs)</t>
        </is>
      </c>
      <c r="I4" s="3" t="inlineStr">
        <is>
          <t>Cost per booking (Rs)</t>
        </is>
      </c>
      <c r="J4" s="3" t="inlineStr">
        <is>
          <t>Booked value (Rs)</t>
        </is>
      </c>
    </row>
    <row r="5">
      <c r="A5" s="10" t="inlineStr">
        <is>
          <t>Google Ads</t>
        </is>
      </c>
      <c r="B5" s="6">
        <f>COUNTIF(Enquiries!$C$5:$C$44,A5)</f>
        <v/>
      </c>
      <c r="C5" s="6">
        <f>COUNTIFS(Enquiries!$C$5:$C$44,A5,Enquiries!$G$5:$G$44,"Yes")</f>
        <v/>
      </c>
      <c r="D5" s="6">
        <f>COUNTIFS(Enquiries!$C$5:$C$44,A5,Enquiries!$H$5:$H$44,"Yes")</f>
        <v/>
      </c>
      <c r="E5" s="6">
        <f>COUNTIFS(Enquiries!$C$5:$C$44,A5,Enquiries!$I$5:$I$44,"Advance paid")</f>
        <v/>
      </c>
      <c r="F5" s="11">
        <f>IF(B5=0,"",E5/B5)</f>
        <v/>
      </c>
      <c r="G5" s="6">
        <f>IF(B5=0,"",IFERROR(AVERAGEIFS(Enquiries!$E$5:$E$44,Enquiries!$C$5:$C$44,A5),""))</f>
        <v/>
      </c>
      <c r="H5" s="9" t="n">
        <v>42000</v>
      </c>
      <c r="I5" s="12">
        <f>IF(H5=0,"",IF(E5=0,"No booking",H5/E5))</f>
        <v/>
      </c>
      <c r="J5" s="12">
        <f>SUMIFS(Enquiries!$L$5:$L$44,Enquiries!$C$5:$C$44,A5,Enquiries!$I$5:$I$44,"Advance paid")</f>
        <v/>
      </c>
    </row>
    <row r="6">
      <c r="A6" s="10" t="inlineStr">
        <is>
          <t>Meta ads</t>
        </is>
      </c>
      <c r="B6" s="6">
        <f>COUNTIF(Enquiries!$C$5:$C$44,A6)</f>
        <v/>
      </c>
      <c r="C6" s="6">
        <f>COUNTIFS(Enquiries!$C$5:$C$44,A6,Enquiries!$G$5:$G$44,"Yes")</f>
        <v/>
      </c>
      <c r="D6" s="6">
        <f>COUNTIFS(Enquiries!$C$5:$C$44,A6,Enquiries!$H$5:$H$44,"Yes")</f>
        <v/>
      </c>
      <c r="E6" s="6">
        <f>COUNTIFS(Enquiries!$C$5:$C$44,A6,Enquiries!$I$5:$I$44,"Advance paid")</f>
        <v/>
      </c>
      <c r="F6" s="11">
        <f>IF(B6=0,"",E6/B6)</f>
        <v/>
      </c>
      <c r="G6" s="6">
        <f>IF(B6=0,"",IFERROR(AVERAGEIFS(Enquiries!$E$5:$E$44,Enquiries!$C$5:$C$44,A6),""))</f>
        <v/>
      </c>
      <c r="H6" s="9" t="n">
        <v>30000</v>
      </c>
      <c r="I6" s="12">
        <f>IF(H6=0,"",IF(E6=0,"No booking",H6/E6))</f>
        <v/>
      </c>
      <c r="J6" s="12">
        <f>SUMIFS(Enquiries!$L$5:$L$44,Enquiries!$C$5:$C$44,A6,Enquiries!$I$5:$I$44,"Advance paid")</f>
        <v/>
      </c>
    </row>
    <row r="7">
      <c r="A7" s="10" t="inlineStr">
        <is>
          <t>Website form</t>
        </is>
      </c>
      <c r="B7" s="6">
        <f>COUNTIF(Enquiries!$C$5:$C$44,A7)</f>
        <v/>
      </c>
      <c r="C7" s="6">
        <f>COUNTIFS(Enquiries!$C$5:$C$44,A7,Enquiries!$G$5:$G$44,"Yes")</f>
        <v/>
      </c>
      <c r="D7" s="6">
        <f>COUNTIFS(Enquiries!$C$5:$C$44,A7,Enquiries!$H$5:$H$44,"Yes")</f>
        <v/>
      </c>
      <c r="E7" s="6">
        <f>COUNTIFS(Enquiries!$C$5:$C$44,A7,Enquiries!$I$5:$I$44,"Advance paid")</f>
        <v/>
      </c>
      <c r="F7" s="11">
        <f>IF(B7=0,"",E7/B7)</f>
        <v/>
      </c>
      <c r="G7" s="6">
        <f>IF(B7=0,"",IFERROR(AVERAGEIFS(Enquiries!$E$5:$E$44,Enquiries!$C$5:$C$44,A7),""))</f>
        <v/>
      </c>
      <c r="H7" s="9" t="n">
        <v>0</v>
      </c>
      <c r="I7" s="12">
        <f>IF(H7=0,"",IF(E7=0,"No booking",H7/E7))</f>
        <v/>
      </c>
      <c r="J7" s="12">
        <f>SUMIFS(Enquiries!$L$5:$L$44,Enquiries!$C$5:$C$44,A7,Enquiries!$I$5:$I$44,"Advance paid")</f>
        <v/>
      </c>
    </row>
    <row r="8">
      <c r="A8" s="10" t="inlineStr">
        <is>
          <t>Phone call</t>
        </is>
      </c>
      <c r="B8" s="6">
        <f>COUNTIF(Enquiries!$C$5:$C$44,A8)</f>
        <v/>
      </c>
      <c r="C8" s="6">
        <f>COUNTIFS(Enquiries!$C$5:$C$44,A8,Enquiries!$G$5:$G$44,"Yes")</f>
        <v/>
      </c>
      <c r="D8" s="6">
        <f>COUNTIFS(Enquiries!$C$5:$C$44,A8,Enquiries!$H$5:$H$44,"Yes")</f>
        <v/>
      </c>
      <c r="E8" s="6">
        <f>COUNTIFS(Enquiries!$C$5:$C$44,A8,Enquiries!$I$5:$I$44,"Advance paid")</f>
        <v/>
      </c>
      <c r="F8" s="11">
        <f>IF(B8=0,"",E8/B8)</f>
        <v/>
      </c>
      <c r="G8" s="6">
        <f>IF(B8=0,"",IFERROR(AVERAGEIFS(Enquiries!$E$5:$E$44,Enquiries!$C$5:$C$44,A8),""))</f>
        <v/>
      </c>
      <c r="H8" s="9" t="n">
        <v>0</v>
      </c>
      <c r="I8" s="12">
        <f>IF(H8=0,"",IF(E8=0,"No booking",H8/E8))</f>
        <v/>
      </c>
      <c r="J8" s="12">
        <f>SUMIFS(Enquiries!$L$5:$L$44,Enquiries!$C$5:$C$44,A8,Enquiries!$I$5:$I$44,"Advance paid")</f>
        <v/>
      </c>
    </row>
    <row r="9">
      <c r="A9" s="10" t="inlineStr">
        <is>
          <t>Walk-in</t>
        </is>
      </c>
      <c r="B9" s="6">
        <f>COUNTIF(Enquiries!$C$5:$C$44,A9)</f>
        <v/>
      </c>
      <c r="C9" s="6">
        <f>COUNTIFS(Enquiries!$C$5:$C$44,A9,Enquiries!$G$5:$G$44,"Yes")</f>
        <v/>
      </c>
      <c r="D9" s="6">
        <f>COUNTIFS(Enquiries!$C$5:$C$44,A9,Enquiries!$H$5:$H$44,"Yes")</f>
        <v/>
      </c>
      <c r="E9" s="6">
        <f>COUNTIFS(Enquiries!$C$5:$C$44,A9,Enquiries!$I$5:$I$44,"Advance paid")</f>
        <v/>
      </c>
      <c r="F9" s="11">
        <f>IF(B9=0,"",E9/B9)</f>
        <v/>
      </c>
      <c r="G9" s="6">
        <f>IF(B9=0,"",IFERROR(AVERAGEIFS(Enquiries!$E$5:$E$44,Enquiries!$C$5:$C$44,A9),""))</f>
        <v/>
      </c>
      <c r="H9" s="9" t="n">
        <v>0</v>
      </c>
      <c r="I9" s="12">
        <f>IF(H9=0,"",IF(E9=0,"No booking",H9/E9))</f>
        <v/>
      </c>
      <c r="J9" s="12">
        <f>SUMIFS(Enquiries!$L$5:$L$44,Enquiries!$C$5:$C$44,A9,Enquiries!$I$5:$I$44,"Advance paid")</f>
        <v/>
      </c>
    </row>
    <row r="10">
      <c r="A10" s="10" t="inlineStr">
        <is>
          <t>WhatsApp</t>
        </is>
      </c>
      <c r="B10" s="6">
        <f>COUNTIF(Enquiries!$C$5:$C$44,A10)</f>
        <v/>
      </c>
      <c r="C10" s="6">
        <f>COUNTIFS(Enquiries!$C$5:$C$44,A10,Enquiries!$G$5:$G$44,"Yes")</f>
        <v/>
      </c>
      <c r="D10" s="6">
        <f>COUNTIFS(Enquiries!$C$5:$C$44,A10,Enquiries!$H$5:$H$44,"Yes")</f>
        <v/>
      </c>
      <c r="E10" s="6">
        <f>COUNTIFS(Enquiries!$C$5:$C$44,A10,Enquiries!$I$5:$I$44,"Advance paid")</f>
        <v/>
      </c>
      <c r="F10" s="11">
        <f>IF(B10=0,"",E10/B10)</f>
        <v/>
      </c>
      <c r="G10" s="6">
        <f>IF(B10=0,"",IFERROR(AVERAGEIFS(Enquiries!$E$5:$E$44,Enquiries!$C$5:$C$44,A10),""))</f>
        <v/>
      </c>
      <c r="H10" s="9" t="n">
        <v>0</v>
      </c>
      <c r="I10" s="12">
        <f>IF(H10=0,"",IF(E10=0,"No booking",H10/E10))</f>
        <v/>
      </c>
      <c r="J10" s="12">
        <f>SUMIFS(Enquiries!$L$5:$L$44,Enquiries!$C$5:$C$44,A10,Enquiries!$I$5:$I$44,"Advance paid")</f>
        <v/>
      </c>
    </row>
    <row r="11">
      <c r="A11" s="10" t="inlineStr">
        <is>
          <t>Referral</t>
        </is>
      </c>
      <c r="B11" s="6">
        <f>COUNTIF(Enquiries!$C$5:$C$44,A11)</f>
        <v/>
      </c>
      <c r="C11" s="6">
        <f>COUNTIFS(Enquiries!$C$5:$C$44,A11,Enquiries!$G$5:$G$44,"Yes")</f>
        <v/>
      </c>
      <c r="D11" s="6">
        <f>COUNTIFS(Enquiries!$C$5:$C$44,A11,Enquiries!$H$5:$H$44,"Yes")</f>
        <v/>
      </c>
      <c r="E11" s="6">
        <f>COUNTIFS(Enquiries!$C$5:$C$44,A11,Enquiries!$I$5:$I$44,"Advance paid")</f>
        <v/>
      </c>
      <c r="F11" s="11">
        <f>IF(B11=0,"",E11/B11)</f>
        <v/>
      </c>
      <c r="G11" s="6">
        <f>IF(B11=0,"",IFERROR(AVERAGEIFS(Enquiries!$E$5:$E$44,Enquiries!$C$5:$C$44,A11),""))</f>
        <v/>
      </c>
      <c r="H11" s="9" t="n">
        <v>0</v>
      </c>
      <c r="I11" s="12">
        <f>IF(H11=0,"",IF(E11=0,"No booking",H11/E11))</f>
        <v/>
      </c>
      <c r="J11" s="12">
        <f>SUMIFS(Enquiries!$L$5:$L$44,Enquiries!$C$5:$C$44,A11,Enquiries!$I$5:$I$44,"Advance paid")</f>
        <v/>
      </c>
    </row>
    <row r="12">
      <c r="A12" s="10" t="inlineStr">
        <is>
          <t>Marketplace</t>
        </is>
      </c>
      <c r="B12" s="6">
        <f>COUNTIF(Enquiries!$C$5:$C$44,A12)</f>
        <v/>
      </c>
      <c r="C12" s="6">
        <f>COUNTIFS(Enquiries!$C$5:$C$44,A12,Enquiries!$G$5:$G$44,"Yes")</f>
        <v/>
      </c>
      <c r="D12" s="6">
        <f>COUNTIFS(Enquiries!$C$5:$C$44,A12,Enquiries!$H$5:$H$44,"Yes")</f>
        <v/>
      </c>
      <c r="E12" s="6">
        <f>COUNTIFS(Enquiries!$C$5:$C$44,A12,Enquiries!$I$5:$I$44,"Advance paid")</f>
        <v/>
      </c>
      <c r="F12" s="11">
        <f>IF(B12=0,"",E12/B12)</f>
        <v/>
      </c>
      <c r="G12" s="6">
        <f>IF(B12=0,"",IFERROR(AVERAGEIFS(Enquiries!$E$5:$E$44,Enquiries!$C$5:$C$44,A12),""))</f>
        <v/>
      </c>
      <c r="H12" s="9" t="n">
        <v>0</v>
      </c>
      <c r="I12" s="12">
        <f>IF(H12=0,"",IF(E12=0,"No booking",H12/E12))</f>
        <v/>
      </c>
      <c r="J12" s="12">
        <f>SUMIFS(Enquiries!$L$5:$L$44,Enquiries!$C$5:$C$44,A12,Enquiries!$I$5:$I$44,"Advance paid")</f>
        <v/>
      </c>
    </row>
    <row r="13">
      <c r="A13" s="13" t="inlineStr">
        <is>
          <t>All sources</t>
        </is>
      </c>
      <c r="B13" s="14">
        <f>SUM(B5:B12)</f>
        <v/>
      </c>
      <c r="C13" s="14">
        <f>SUM(C5:C12)</f>
        <v/>
      </c>
      <c r="D13" s="14">
        <f>SUM(D5:D12)</f>
        <v/>
      </c>
      <c r="E13" s="14">
        <f>SUM(E5:E12)</f>
        <v/>
      </c>
      <c r="F13" s="15">
        <f>IF(B13=0,"",E13/B13)</f>
        <v/>
      </c>
      <c r="G13" s="14">
        <f>IFERROR(AVERAGE(Enquiries!$E$5:$E$44),"")</f>
        <v/>
      </c>
      <c r="H13" s="16">
        <f>SUM(H5:H12)</f>
        <v/>
      </c>
      <c r="I13" s="16">
        <f>IF(OR(H13=0,E13=0),"",H13/E13)</f>
        <v/>
      </c>
      <c r="J13" s="16">
        <f>SUM(J5:J12)</f>
        <v/>
      </c>
    </row>
    <row r="15">
      <c r="A15" s="13" t="inlineStr">
        <is>
          <t>Replied within 5 minutes</t>
        </is>
      </c>
      <c r="B15" s="6">
        <f>COUNTIF(Enquiries!$F$5:$F$44,"Yes")</f>
        <v/>
      </c>
    </row>
    <row r="16">
      <c r="A16" s="13" t="inlineStr">
        <is>
          <t>Booked when replied within 5 minutes</t>
        </is>
      </c>
      <c r="B16" s="6">
        <f>COUNTIFS(Enquiries!$F$5:$F$44,"Yes",Enquiries!$I$5:$I$44,"Advance paid")</f>
        <v/>
      </c>
    </row>
    <row r="17">
      <c r="A17" s="13" t="inlineStr">
        <is>
          <t>Booked when replied later</t>
        </is>
      </c>
      <c r="B17" s="6">
        <f>COUNTIFS(Enquiries!$F$5:$F$44,"No",Enquiries!$I$5:$I$44,"Advance paid")</f>
        <v/>
      </c>
    </row>
    <row r="18">
      <c r="A18" s="13" t="inlineStr">
        <is>
          <t>Enquiry to booking, fast replies</t>
        </is>
      </c>
      <c r="B18" s="15">
        <f>IF(B15=0,"",B16/B15)</f>
        <v/>
      </c>
    </row>
    <row r="19">
      <c r="A19" s="13" t="inlineStr">
        <is>
          <t>Enquiry to booking, slow replies</t>
        </is>
      </c>
      <c r="B19" s="15">
        <f>IF(COUNTIF(Enquiries!$F$5:$F$44,"No")=0,"",B17/COUNTIF(Enquiries!$F$5:$F$44,"No"))</f>
        <v/>
      </c>
    </row>
    <row r="21" ht="32" customHeight="1">
      <c r="A21" s="2" t="inlineStr">
        <is>
          <t>Twelve sample rows prove nothing on their own. The pattern only means something after a few hundred enquiries, and speed is one reason a booking closes, not the only one.</t>
        </is>
      </c>
    </row>
  </sheetData>
  <mergeCells count="3">
    <mergeCell ref="A1:J1"/>
    <mergeCell ref="A21:J2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56" customWidth="1" min="3" max="3"/>
    <col width="14" customWidth="1" min="4" max="4"/>
    <col width="18" customWidth="1" min="5" max="5"/>
    <col width="56" customWidth="1" min="6" max="6"/>
  </cols>
  <sheetData>
    <row r="1" ht="30" customHeight="1">
      <c r="A1" s="1" t="inlineStr">
        <is>
          <t>FOLLOW-UP CADENCE: WHO IS DUE TODAY?</t>
        </is>
      </c>
    </row>
    <row r="2">
      <c r="A2" s="13" t="inlineStr">
        <is>
          <t>Check as of</t>
        </is>
      </c>
      <c r="B2" s="8" t="n">
        <v>46277</v>
      </c>
    </row>
    <row r="4" ht="32" customHeight="1">
      <c r="A4" s="3" t="inlineStr">
        <is>
          <t>Step</t>
        </is>
      </c>
      <c r="B4" s="3" t="inlineStr">
        <is>
          <t>Days after last touch</t>
        </is>
      </c>
      <c r="C4" s="3" t="inlineStr">
        <is>
          <t>Action</t>
        </is>
      </c>
    </row>
    <row r="5">
      <c r="A5" s="10" t="n">
        <v>1</v>
      </c>
      <c r="B5" s="4" t="n">
        <v>0</v>
      </c>
      <c r="C5" s="17" t="inlineStr">
        <is>
          <t>Reply by phone or WhatsApp; ask date, guest count, budget</t>
        </is>
      </c>
    </row>
    <row r="6">
      <c r="A6" s="10" t="n">
        <v>2</v>
      </c>
      <c r="B6" s="4" t="n">
        <v>1</v>
      </c>
      <c r="C6" s="17" t="inlineStr">
        <is>
          <t>Send quote PDF and a WhatsApp reminder</t>
        </is>
      </c>
    </row>
    <row r="7">
      <c r="A7" s="10" t="n">
        <v>3</v>
      </c>
      <c r="B7" s="4" t="n">
        <v>2</v>
      </c>
      <c r="C7" s="17" t="inlineStr">
        <is>
          <t>Offer a site visit with two time slots</t>
        </is>
      </c>
    </row>
    <row r="8">
      <c r="A8" s="10" t="n">
        <v>4</v>
      </c>
      <c r="B8" s="4" t="n">
        <v>4</v>
      </c>
      <c r="C8" s="17" t="inlineStr">
        <is>
          <t>Ask what is holding the decision; offer a 48-hour hold</t>
        </is>
      </c>
    </row>
    <row r="9">
      <c r="A9" s="10" t="n">
        <v>5</v>
      </c>
      <c r="B9" s="4" t="n">
        <v>7</v>
      </c>
      <c r="C9" s="17" t="inlineStr">
        <is>
          <t>Share a recent event photo set and one clear next step</t>
        </is>
      </c>
    </row>
    <row r="10">
      <c r="A10" s="10" t="n">
        <v>6</v>
      </c>
      <c r="B10" s="4" t="n">
        <v>14</v>
      </c>
      <c r="C10" s="17" t="inlineStr">
        <is>
          <t>Last date check: is the slot still free for them?</t>
        </is>
      </c>
    </row>
    <row r="11">
      <c r="A11" s="10" t="n">
        <v>7</v>
      </c>
      <c r="B11" s="4" t="n">
        <v>30</v>
      </c>
      <c r="C11" s="17" t="inlineStr">
        <is>
          <t>Close politely or move to the seasonal mailing list</t>
        </is>
      </c>
    </row>
    <row r="14" ht="32" customHeight="1">
      <c r="A14" s="3" t="inlineStr">
        <is>
          <t>Enq ID</t>
        </is>
      </c>
      <c r="B14" s="3" t="inlineStr">
        <is>
          <t>Last touch</t>
        </is>
      </c>
      <c r="C14" s="3" t="inlineStr">
        <is>
          <t>Touches done</t>
        </is>
      </c>
      <c r="D14" s="3" t="inlineStr">
        <is>
          <t>Next due</t>
        </is>
      </c>
      <c r="E14" s="3" t="inlineStr">
        <is>
          <t>Status</t>
        </is>
      </c>
      <c r="F14" s="3" t="inlineStr">
        <is>
          <t>Next action</t>
        </is>
      </c>
    </row>
    <row r="15">
      <c r="A15" s="4" t="inlineStr">
        <is>
          <t>E-005</t>
        </is>
      </c>
      <c r="B15" s="8" t="n">
        <v>46268</v>
      </c>
      <c r="C15" s="4" t="n">
        <v>2</v>
      </c>
      <c r="D15" s="18">
        <f>IF(C15&gt;=7,"",B15+INDEX($B$5:$B$11,C15+1))</f>
        <v/>
      </c>
      <c r="E15" s="7">
        <f>IF(C15&gt;=7,"Sequence finished",IF(D15&lt;$B$2,"Overdue",IF(D15=$B$2,"Due today","Not due")))</f>
        <v/>
      </c>
      <c r="F15" s="7">
        <f>IF(C15&gt;=7,"",INDEX($C$5:$C$11,C15+1))</f>
        <v/>
      </c>
    </row>
    <row r="16">
      <c r="A16" s="4" t="inlineStr">
        <is>
          <t>E-008</t>
        </is>
      </c>
      <c r="B16" s="8" t="n">
        <v>46276</v>
      </c>
      <c r="C16" s="4" t="n">
        <v>2</v>
      </c>
      <c r="D16" s="18">
        <f>IF(C16&gt;=7,"",B16+INDEX($B$5:$B$11,C16+1))</f>
        <v/>
      </c>
      <c r="E16" s="7">
        <f>IF(C16&gt;=7,"Sequence finished",IF(D16&lt;$B$2,"Overdue",IF(D16=$B$2,"Due today","Not due")))</f>
        <v/>
      </c>
      <c r="F16" s="7">
        <f>IF(C16&gt;=7,"",INDEX($C$5:$C$11,C16+1))</f>
        <v/>
      </c>
    </row>
    <row r="17">
      <c r="A17" s="4" t="inlineStr">
        <is>
          <t>E-003</t>
        </is>
      </c>
      <c r="B17" s="8" t="n">
        <v>46273</v>
      </c>
      <c r="C17" s="4" t="n">
        <v>3</v>
      </c>
      <c r="D17" s="18">
        <f>IF(C17&gt;=7,"",B17+INDEX($B$5:$B$11,C17+1))</f>
        <v/>
      </c>
      <c r="E17" s="7">
        <f>IF(C17&gt;=7,"Sequence finished",IF(D17&lt;$B$2,"Overdue",IF(D17=$B$2,"Due today","Not due")))</f>
        <v/>
      </c>
      <c r="F17" s="7">
        <f>IF(C17&gt;=7,"",INDEX($C$5:$C$11,C17+1))</f>
        <v/>
      </c>
    </row>
    <row r="18">
      <c r="A18" s="4" t="inlineStr">
        <is>
          <t>E-012</t>
        </is>
      </c>
      <c r="B18" s="8" t="n">
        <v>46275</v>
      </c>
      <c r="C18" s="4" t="n">
        <v>1</v>
      </c>
      <c r="D18" s="18">
        <f>IF(C18&gt;=7,"",B18+INDEX($B$5:$B$11,C18+1))</f>
        <v/>
      </c>
      <c r="E18" s="7">
        <f>IF(C18&gt;=7,"Sequence finished",IF(D18&lt;$B$2,"Overdue",IF(D18=$B$2,"Due today","Not due")))</f>
        <v/>
      </c>
      <c r="F18" s="7">
        <f>IF(C18&gt;=7,"",INDEX($C$5:$C$11,C18+1))</f>
        <v/>
      </c>
    </row>
    <row r="19">
      <c r="A19" s="4" t="inlineStr">
        <is>
          <t>E-007</t>
        </is>
      </c>
      <c r="B19" s="8" t="n">
        <v>46254</v>
      </c>
      <c r="C19" s="4" t="n">
        <v>7</v>
      </c>
      <c r="D19" s="18">
        <f>IF(C19&gt;=7,"",B19+INDEX($B$5:$B$11,C19+1))</f>
        <v/>
      </c>
      <c r="E19" s="7">
        <f>IF(C19&gt;=7,"Sequence finished",IF(D19&lt;$B$2,"Overdue",IF(D19=$B$2,"Due today","Not due")))</f>
        <v/>
      </c>
      <c r="F19" s="7">
        <f>IF(C19&gt;=7,"",INDEX($C$5:$C$11,C19+1))</f>
        <v/>
      </c>
    </row>
    <row r="21">
      <c r="A21" s="13" t="inlineStr">
        <is>
          <t>Overdue or due today</t>
        </is>
      </c>
      <c r="B21" s="14">
        <f>COUNTIF(E15:E19,"Overdue")+COUNTIF(E15:E19,"Due today")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2026-09-24T20:00:35Z</dcterms:created>
  <dcterms:modified xmlns:dcterms="http://purl.org/dc/terms/" xmlns:xsi="http://www.w3.org/2001/XMLSchema-instance" xsi:type="dcterms:W3CDTF">2026-09-24T20:00:35Z</dcterms:modified>
</cp:coreProperties>
</file>