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ients" sheetId="1" state="visible" r:id="rId1"/>
    <sheet xmlns:r="http://schemas.openxmlformats.org/officeDocument/2006/relationships" name="Referrals" sheetId="2" state="visible" r:id="rId2"/>
    <sheet xmlns:r="http://schemas.openxmlformats.org/officeDocument/2006/relationships" name="Season pricing" sheetId="3" state="visible" r:id="rId3"/>
  </sheets>
  <definedNames/>
  <calcPr calcId="124519" fullCalcOnLoad="1"/>
</workbook>
</file>

<file path=xl/styles.xml><?xml version="1.0" encoding="utf-8"?>
<styleSheet xmlns="http://schemas.openxmlformats.org/spreadsheetml/2006/main">
  <numFmts count="5">
    <numFmt numFmtId="164" formatCode="yyyy-mm-dd"/>
    <numFmt numFmtId="165" formatCode="DD-MMM-YYYY"/>
    <numFmt numFmtId="166" formatCode="&quot;₹&quot;#,##0"/>
    <numFmt numFmtId="167" formatCode="0.0%"/>
    <numFmt numFmtId="168" formatCode="0.0"/>
  </numFmts>
  <fonts count="6">
    <font>
      <name val="Calibri"/>
      <family val="2"/>
      <color theme="1"/>
      <sz val="11"/>
      <scheme val="minor"/>
    </font>
    <font>
      <name val="Calibri"/>
      <b val="1"/>
      <color rgb="00FFFFFF"/>
      <sz val="15"/>
    </font>
    <font>
      <i val="1"/>
      <color rgb="005B6479"/>
      <sz val="10"/>
    </font>
    <font>
      <name val="Calibri"/>
      <b val="1"/>
      <sz val="11"/>
    </font>
    <font>
      <name val="Calibri"/>
      <sz val="11"/>
    </font>
    <font>
      <name val="Calibri"/>
      <b val="1"/>
      <color rgb="00FFFFFF"/>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xf numFmtId="0" fontId="3" fillId="0" borderId="0" applyAlignment="1" pivotButton="0" quotePrefix="0" xfId="0">
      <alignment vertical="center" wrapText="1"/>
    </xf>
    <xf numFmtId="165" fontId="4" fillId="3" borderId="1" pivotButton="0" quotePrefix="0" xfId="0"/>
    <xf numFmtId="0" fontId="5" fillId="2" borderId="1" applyAlignment="1" pivotButton="0" quotePrefix="0" xfId="0">
      <alignment horizontal="center" vertical="center" wrapText="1"/>
    </xf>
    <xf numFmtId="0" fontId="4" fillId="3" borderId="1" pivotButton="0" quotePrefix="0" xfId="0"/>
    <xf numFmtId="166" fontId="4" fillId="3" borderId="1" pivotButton="0" quotePrefix="0" xfId="0"/>
    <xf numFmtId="1" fontId="4" fillId="4" borderId="1" pivotButton="0" quotePrefix="0" xfId="0"/>
    <xf numFmtId="0" fontId="4" fillId="4" borderId="1" pivotButton="0" quotePrefix="0" xfId="0"/>
    <xf numFmtId="167" fontId="3" fillId="4" borderId="1" pivotButton="0" quotePrefix="0" xfId="0"/>
    <xf numFmtId="1" fontId="3" fillId="4" borderId="1" pivotButton="0" quotePrefix="0" xfId="0"/>
    <xf numFmtId="166" fontId="4" fillId="4" borderId="1" pivotButton="0" quotePrefix="0" xfId="0"/>
    <xf numFmtId="167" fontId="4" fillId="3" borderId="1" pivotButton="0" quotePrefix="0" xfId="0"/>
    <xf numFmtId="0" fontId="4" fillId="0" borderId="0" applyAlignment="1" pivotButton="0" quotePrefix="0" xfId="0">
      <alignment vertical="center" wrapText="1"/>
    </xf>
    <xf numFmtId="2" fontId="4" fillId="3" borderId="1" pivotButton="0" quotePrefix="0" xfId="0"/>
    <xf numFmtId="168" fontId="4" fillId="4" borderId="1" pivotButton="0" quotePrefix="0" xfId="0"/>
    <xf numFmtId="168" fontId="3" fillId="4" borderId="1" pivotButton="0" quotePrefix="0" xfId="0"/>
    <xf numFmtId="166" fontId="3"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6"/>
  <sheetViews>
    <sheetView showGridLines="0" workbookViewId="0">
      <pane ySplit="5" topLeftCell="A6" activePane="bottomLeft" state="frozen"/>
      <selection pane="bottomLeft" activeCell="A1" sqref="A1"/>
    </sheetView>
  </sheetViews>
  <sheetFormatPr baseColWidth="8" defaultRowHeight="15"/>
  <cols>
    <col width="26" customWidth="1" min="1" max="1"/>
    <col width="12" customWidth="1" min="2" max="2"/>
    <col width="28" customWidth="1" min="3" max="3"/>
    <col width="11" customWidth="1" min="4" max="4"/>
    <col width="13" customWidth="1" min="5" max="5"/>
    <col width="16" customWidth="1" min="6" max="6"/>
    <col width="30" customWidth="1" min="7" max="7"/>
    <col width="14" customWidth="1" min="8" max="8"/>
    <col width="12" customWidth="1" min="9" max="9"/>
    <col width="24" customWidth="1" min="10" max="10"/>
  </cols>
  <sheetData>
    <row r="1" ht="30" customHeight="1">
      <c r="A1" s="1" t="inlineStr">
        <is>
          <t>REPEAT AND REFERRAL CLIENT TRACKER</t>
        </is>
      </c>
    </row>
    <row r="2" ht="44" customHeight="1">
      <c r="A2" s="2" t="inlineStr">
        <is>
          <t>One row per family, company or community group that has booked you. The value is in the "next milestone": the sibling wedding, the 25th anniversary, the annual sales meet. Keep the as-of date current and the sheet tells you whom to call.</t>
        </is>
      </c>
    </row>
    <row r="3">
      <c r="A3" s="3" t="inlineStr">
        <is>
          <t>As of</t>
        </is>
      </c>
      <c r="B3" s="4" t="n">
        <v>46290</v>
      </c>
    </row>
    <row r="5" ht="32" customHeight="1">
      <c r="A5" s="5" t="inlineStr">
        <is>
          <t>Client</t>
        </is>
      </c>
      <c r="B5" s="5" t="inlineStr">
        <is>
          <t>Type</t>
        </is>
      </c>
      <c r="C5" s="5" t="inlineStr">
        <is>
          <t>First event</t>
        </is>
      </c>
      <c r="D5" s="5" t="inlineStr">
        <is>
          <t>Events held</t>
        </is>
      </c>
      <c r="E5" s="5" t="inlineStr">
        <is>
          <t>Last event</t>
        </is>
      </c>
      <c r="F5" s="5" t="inlineStr">
        <is>
          <t>Total billed (Rs)</t>
        </is>
      </c>
      <c r="G5" s="5" t="inlineStr">
        <is>
          <t>Next milestone</t>
        </is>
      </c>
      <c r="H5" s="5" t="inlineStr">
        <is>
          <t>Milestone date</t>
        </is>
      </c>
      <c r="I5" s="5" t="inlineStr">
        <is>
          <t>Days to milestone</t>
        </is>
      </c>
      <c r="J5" s="5" t="inlineStr">
        <is>
          <t>Contact window</t>
        </is>
      </c>
    </row>
    <row r="6">
      <c r="A6" s="6" t="inlineStr">
        <is>
          <t>Kapoor family</t>
        </is>
      </c>
      <c r="B6" s="6" t="inlineStr">
        <is>
          <t>Family</t>
        </is>
      </c>
      <c r="C6" s="6" t="inlineStr">
        <is>
          <t>Daughter wedding, Nov 2024</t>
        </is>
      </c>
      <c r="D6" s="6" t="n">
        <v>3</v>
      </c>
      <c r="E6" s="4" t="n">
        <v>46067</v>
      </c>
      <c r="F6" s="7" t="n">
        <v>1840000</v>
      </c>
      <c r="G6" s="6" t="inlineStr">
        <is>
          <t>Son wedding</t>
        </is>
      </c>
      <c r="H6" s="4" t="n">
        <v>46432</v>
      </c>
      <c r="I6" s="8">
        <f>IF(H6="","",H6-$B$3)</f>
        <v/>
      </c>
      <c r="J6" s="9">
        <f>IF(I6="","",IF(I6&lt;0,"Passed: update the date",IF(I6&lt;=90,"Call now",IF(I6&lt;=180,"Warm up","Later"))))</f>
        <v/>
      </c>
    </row>
    <row r="7">
      <c r="A7" s="6" t="inlineStr">
        <is>
          <t>Mehta &amp; Sons</t>
        </is>
      </c>
      <c r="B7" s="6" t="inlineStr">
        <is>
          <t>Family</t>
        </is>
      </c>
      <c r="C7" s="6" t="inlineStr">
        <is>
          <t>Parents 50th anniversary</t>
        </is>
      </c>
      <c r="D7" s="6" t="n">
        <v>1</v>
      </c>
      <c r="E7" s="4" t="n">
        <v>45998</v>
      </c>
      <c r="F7" s="7" t="n">
        <v>520000</v>
      </c>
      <c r="G7" s="6" t="inlineStr">
        <is>
          <t>Grandson sacred thread</t>
        </is>
      </c>
      <c r="H7" s="4" t="n">
        <v>46411</v>
      </c>
      <c r="I7" s="8">
        <f>IF(H7="","",H7-$B$3)</f>
        <v/>
      </c>
      <c r="J7" s="9">
        <f>IF(I7="","",IF(I7&lt;0,"Passed: update the date",IF(I7&lt;=90,"Call now",IF(I7&lt;=180,"Warm up","Later"))))</f>
        <v/>
      </c>
    </row>
    <row r="8">
      <c r="A8" s="6" t="inlineStr">
        <is>
          <t>Apex Pharma Ltd</t>
        </is>
      </c>
      <c r="B8" s="6" t="inlineStr">
        <is>
          <t>Corporate</t>
        </is>
      </c>
      <c r="C8" s="6" t="inlineStr">
        <is>
          <t>Annual dealers meet 2024</t>
        </is>
      </c>
      <c r="D8" s="6" t="n">
        <v>2</v>
      </c>
      <c r="E8" s="4" t="n">
        <v>45981</v>
      </c>
      <c r="F8" s="7" t="n">
        <v>690000</v>
      </c>
      <c r="G8" s="6" t="inlineStr">
        <is>
          <t>Annual dealers meet</t>
        </is>
      </c>
      <c r="H8" s="4" t="n">
        <v>46352</v>
      </c>
      <c r="I8" s="8">
        <f>IF(H8="","",H8-$B$3)</f>
        <v/>
      </c>
      <c r="J8" s="9">
        <f>IF(I8="","",IF(I8&lt;0,"Passed: update the date",IF(I8&lt;=90,"Call now",IF(I8&lt;=180,"Warm up","Later"))))</f>
        <v/>
      </c>
    </row>
    <row r="9">
      <c r="A9" s="6" t="inlineStr">
        <is>
          <t>Shree Community Trust</t>
        </is>
      </c>
      <c r="B9" s="6" t="inlineStr">
        <is>
          <t>Community</t>
        </is>
      </c>
      <c r="C9" s="6" t="inlineStr">
        <is>
          <t>Samuhik vivah 2023</t>
        </is>
      </c>
      <c r="D9" s="6" t="n">
        <v>3</v>
      </c>
      <c r="E9" s="4" t="n">
        <v>46089</v>
      </c>
      <c r="F9" s="7" t="n">
        <v>960000</v>
      </c>
      <c r="G9" s="6" t="inlineStr">
        <is>
          <t>Samuhik vivah</t>
        </is>
      </c>
      <c r="H9" s="4" t="n">
        <v>46453</v>
      </c>
      <c r="I9" s="8">
        <f>IF(H9="","",H9-$B$3)</f>
        <v/>
      </c>
      <c r="J9" s="9">
        <f>IF(I9="","",IF(I9&lt;0,"Passed: update the date",IF(I9&lt;=90,"Call now",IF(I9&lt;=180,"Warm up","Later"))))</f>
        <v/>
      </c>
    </row>
    <row r="10">
      <c r="A10" s="6" t="inlineStr">
        <is>
          <t>Verma family</t>
        </is>
      </c>
      <c r="B10" s="6" t="inlineStr">
        <is>
          <t>Family</t>
        </is>
      </c>
      <c r="C10" s="6" t="inlineStr">
        <is>
          <t>Engagement, Dec 2023</t>
        </is>
      </c>
      <c r="D10" s="6" t="n">
        <v>2</v>
      </c>
      <c r="E10" s="4" t="n">
        <v>45704</v>
      </c>
      <c r="F10" s="7" t="n">
        <v>1130000</v>
      </c>
      <c r="G10" s="6" t="inlineStr">
        <is>
          <t>Younger daughter wedding</t>
        </is>
      </c>
      <c r="H10" s="4" t="n">
        <v>46516</v>
      </c>
      <c r="I10" s="8">
        <f>IF(H10="","",H10-$B$3)</f>
        <v/>
      </c>
      <c r="J10" s="9">
        <f>IF(I10="","",IF(I10&lt;0,"Passed: update the date",IF(I10&lt;=90,"Call now",IF(I10&lt;=180,"Warm up","Later"))))</f>
        <v/>
      </c>
    </row>
    <row r="11">
      <c r="A11" s="6" t="inlineStr">
        <is>
          <t>Helios Software</t>
        </is>
      </c>
      <c r="B11" s="6" t="inlineStr">
        <is>
          <t>Corporate</t>
        </is>
      </c>
      <c r="C11" s="6" t="inlineStr">
        <is>
          <t>Product launch 2025</t>
        </is>
      </c>
      <c r="D11" s="6" t="n">
        <v>1</v>
      </c>
      <c r="E11" s="4" t="n">
        <v>45918</v>
      </c>
      <c r="F11" s="7" t="n">
        <v>310000</v>
      </c>
      <c r="G11" s="6" t="inlineStr">
        <is>
          <t>Annual day</t>
        </is>
      </c>
      <c r="H11" s="4" t="n">
        <v>46368</v>
      </c>
      <c r="I11" s="8">
        <f>IF(H11="","",H11-$B$3)</f>
        <v/>
      </c>
      <c r="J11" s="9">
        <f>IF(I11="","",IF(I11&lt;0,"Passed: update the date",IF(I11&lt;=90,"Call now",IF(I11&lt;=180,"Warm up","Later"))))</f>
        <v/>
      </c>
    </row>
    <row r="12">
      <c r="A12" s="6" t="inlineStr">
        <is>
          <t>Iyer family</t>
        </is>
      </c>
      <c r="B12" s="6" t="inlineStr">
        <is>
          <t>Family</t>
        </is>
      </c>
      <c r="C12" s="6" t="inlineStr">
        <is>
          <t>Reception, Jan 2024</t>
        </is>
      </c>
      <c r="D12" s="6" t="n">
        <v>1</v>
      </c>
      <c r="E12" s="4" t="n">
        <v>45312</v>
      </c>
      <c r="F12" s="7" t="n">
        <v>650000</v>
      </c>
      <c r="G12" s="6" t="inlineStr">
        <is>
          <t>First anniversary party</t>
        </is>
      </c>
      <c r="H12" s="4" t="n">
        <v>45678</v>
      </c>
      <c r="I12" s="8">
        <f>IF(H12="","",H12-$B$3)</f>
        <v/>
      </c>
      <c r="J12" s="9">
        <f>IF(I12="","",IF(I12&lt;0,"Passed: update the date",IF(I12&lt;=90,"Call now",IF(I12&lt;=180,"Warm up","Later"))))</f>
        <v/>
      </c>
    </row>
    <row r="13">
      <c r="A13" s="6" t="inlineStr">
        <is>
          <t>Gill family</t>
        </is>
      </c>
      <c r="B13" s="6" t="inlineStr">
        <is>
          <t>Family</t>
        </is>
      </c>
      <c r="C13" s="6" t="inlineStr">
        <is>
          <t>Wedding, Feb 2025</t>
        </is>
      </c>
      <c r="D13" s="6" t="n">
        <v>2</v>
      </c>
      <c r="E13" s="4" t="n">
        <v>46124</v>
      </c>
      <c r="F13" s="7" t="n">
        <v>1420000</v>
      </c>
      <c r="G13" s="6" t="inlineStr">
        <is>
          <t>Baby shower or naming ceremony</t>
        </is>
      </c>
      <c r="H13" s="4" t="n">
        <v>46361</v>
      </c>
      <c r="I13" s="8">
        <f>IF(H13="","",H13-$B$3)</f>
        <v/>
      </c>
      <c r="J13" s="9">
        <f>IF(I13="","",IF(I13&lt;0,"Passed: update the date",IF(I13&lt;=90,"Call now",IF(I13&lt;=180,"Warm up","Later"))))</f>
        <v/>
      </c>
    </row>
    <row r="14">
      <c r="A14" s="6" t="n"/>
      <c r="B14" s="6" t="n"/>
      <c r="C14" s="6" t="n"/>
      <c r="D14" s="6" t="n"/>
      <c r="E14" s="4" t="n"/>
      <c r="F14" s="7" t="n"/>
      <c r="G14" s="6" t="n"/>
      <c r="H14" s="4" t="n"/>
      <c r="I14" s="8">
        <f>IF(H14="","",H14-$B$3)</f>
        <v/>
      </c>
      <c r="J14" s="9">
        <f>IF(I14="","",IF(I14&lt;0,"Passed: update the date",IF(I14&lt;=90,"Call now",IF(I14&lt;=180,"Warm up","Later"))))</f>
        <v/>
      </c>
    </row>
    <row r="15">
      <c r="A15" s="6" t="n"/>
      <c r="B15" s="6" t="n"/>
      <c r="C15" s="6" t="n"/>
      <c r="D15" s="6" t="n"/>
      <c r="E15" s="4" t="n"/>
      <c r="F15" s="7" t="n"/>
      <c r="G15" s="6" t="n"/>
      <c r="H15" s="4" t="n"/>
      <c r="I15" s="8">
        <f>IF(H15="","",H15-$B$3)</f>
        <v/>
      </c>
      <c r="J15" s="9">
        <f>IF(I15="","",IF(I15&lt;0,"Passed: update the date",IF(I15&lt;=90,"Call now",IF(I15&lt;=180,"Warm up","Later"))))</f>
        <v/>
      </c>
    </row>
    <row r="16">
      <c r="A16" s="6" t="n"/>
      <c r="B16" s="6" t="n"/>
      <c r="C16" s="6" t="n"/>
      <c r="D16" s="6" t="n"/>
      <c r="E16" s="4" t="n"/>
      <c r="F16" s="7" t="n"/>
      <c r="G16" s="6" t="n"/>
      <c r="H16" s="4" t="n"/>
      <c r="I16" s="8">
        <f>IF(H16="","",H16-$B$3)</f>
        <v/>
      </c>
      <c r="J16" s="9">
        <f>IF(I16="","",IF(I16&lt;0,"Passed: update the date",IF(I16&lt;=90,"Call now",IF(I16&lt;=180,"Warm up","Later"))))</f>
        <v/>
      </c>
    </row>
    <row r="17">
      <c r="A17" s="6" t="n"/>
      <c r="B17" s="6" t="n"/>
      <c r="C17" s="6" t="n"/>
      <c r="D17" s="6" t="n"/>
      <c r="E17" s="4" t="n"/>
      <c r="F17" s="7" t="n"/>
      <c r="G17" s="6" t="n"/>
      <c r="H17" s="4" t="n"/>
      <c r="I17" s="8">
        <f>IF(H17="","",H17-$B$3)</f>
        <v/>
      </c>
      <c r="J17" s="9">
        <f>IF(I17="","",IF(I17&lt;0,"Passed: update the date",IF(I17&lt;=90,"Call now",IF(I17&lt;=180,"Warm up","Later"))))</f>
        <v/>
      </c>
    </row>
    <row r="18">
      <c r="A18" s="6" t="n"/>
      <c r="B18" s="6" t="n"/>
      <c r="C18" s="6" t="n"/>
      <c r="D18" s="6" t="n"/>
      <c r="E18" s="4" t="n"/>
      <c r="F18" s="7" t="n"/>
      <c r="G18" s="6" t="n"/>
      <c r="H18" s="4" t="n"/>
      <c r="I18" s="8">
        <f>IF(H18="","",H18-$B$3)</f>
        <v/>
      </c>
      <c r="J18" s="9">
        <f>IF(I18="","",IF(I18&lt;0,"Passed: update the date",IF(I18&lt;=90,"Call now",IF(I18&lt;=180,"Warm up","Later"))))</f>
        <v/>
      </c>
    </row>
    <row r="19">
      <c r="A19" s="6" t="n"/>
      <c r="B19" s="6" t="n"/>
      <c r="C19" s="6" t="n"/>
      <c r="D19" s="6" t="n"/>
      <c r="E19" s="4" t="n"/>
      <c r="F19" s="7" t="n"/>
      <c r="G19" s="6" t="n"/>
      <c r="H19" s="4" t="n"/>
      <c r="I19" s="8">
        <f>IF(H19="","",H19-$B$3)</f>
        <v/>
      </c>
      <c r="J19" s="9">
        <f>IF(I19="","",IF(I19&lt;0,"Passed: update the date",IF(I19&lt;=90,"Call now",IF(I19&lt;=180,"Warm up","Later"))))</f>
        <v/>
      </c>
    </row>
    <row r="20">
      <c r="A20" s="6" t="n"/>
      <c r="B20" s="6" t="n"/>
      <c r="C20" s="6" t="n"/>
      <c r="D20" s="6" t="n"/>
      <c r="E20" s="4" t="n"/>
      <c r="F20" s="7" t="n"/>
      <c r="G20" s="6" t="n"/>
      <c r="H20" s="4" t="n"/>
      <c r="I20" s="8">
        <f>IF(H20="","",H20-$B$3)</f>
        <v/>
      </c>
      <c r="J20" s="9">
        <f>IF(I20="","",IF(I20&lt;0,"Passed: update the date",IF(I20&lt;=90,"Call now",IF(I20&lt;=180,"Warm up","Later"))))</f>
        <v/>
      </c>
    </row>
    <row r="21">
      <c r="A21" s="6" t="n"/>
      <c r="B21" s="6" t="n"/>
      <c r="C21" s="6" t="n"/>
      <c r="D21" s="6" t="n"/>
      <c r="E21" s="4" t="n"/>
      <c r="F21" s="7" t="n"/>
      <c r="G21" s="6" t="n"/>
      <c r="H21" s="4" t="n"/>
      <c r="I21" s="8">
        <f>IF(H21="","",H21-$B$3)</f>
        <v/>
      </c>
      <c r="J21" s="9">
        <f>IF(I21="","",IF(I21&lt;0,"Passed: update the date",IF(I21&lt;=90,"Call now",IF(I21&lt;=180,"Warm up","Later"))))</f>
        <v/>
      </c>
    </row>
    <row r="22">
      <c r="A22" s="6" t="n"/>
      <c r="B22" s="6" t="n"/>
      <c r="C22" s="6" t="n"/>
      <c r="D22" s="6" t="n"/>
      <c r="E22" s="4" t="n"/>
      <c r="F22" s="7" t="n"/>
      <c r="G22" s="6" t="n"/>
      <c r="H22" s="4" t="n"/>
      <c r="I22" s="8">
        <f>IF(H22="","",H22-$B$3)</f>
        <v/>
      </c>
      <c r="J22" s="9">
        <f>IF(I22="","",IF(I22&lt;0,"Passed: update the date",IF(I22&lt;=90,"Call now",IF(I22&lt;=180,"Warm up","Later"))))</f>
        <v/>
      </c>
    </row>
    <row r="23">
      <c r="A23" s="6" t="n"/>
      <c r="B23" s="6" t="n"/>
      <c r="C23" s="6" t="n"/>
      <c r="D23" s="6" t="n"/>
      <c r="E23" s="4" t="n"/>
      <c r="F23" s="7" t="n"/>
      <c r="G23" s="6" t="n"/>
      <c r="H23" s="4" t="n"/>
      <c r="I23" s="8">
        <f>IF(H23="","",H23-$B$3)</f>
        <v/>
      </c>
      <c r="J23" s="9">
        <f>IF(I23="","",IF(I23&lt;0,"Passed: update the date",IF(I23&lt;=90,"Call now",IF(I23&lt;=180,"Warm up","Later"))))</f>
        <v/>
      </c>
    </row>
    <row r="24">
      <c r="A24" s="6" t="n"/>
      <c r="B24" s="6" t="n"/>
      <c r="C24" s="6" t="n"/>
      <c r="D24" s="6" t="n"/>
      <c r="E24" s="4" t="n"/>
      <c r="F24" s="7" t="n"/>
      <c r="G24" s="6" t="n"/>
      <c r="H24" s="4" t="n"/>
      <c r="I24" s="8">
        <f>IF(H24="","",H24-$B$3)</f>
        <v/>
      </c>
      <c r="J24" s="9">
        <f>IF(I24="","",IF(I24&lt;0,"Passed: update the date",IF(I24&lt;=90,"Call now",IF(I24&lt;=180,"Warm up","Later"))))</f>
        <v/>
      </c>
    </row>
    <row r="25">
      <c r="A25" s="6" t="n"/>
      <c r="B25" s="6" t="n"/>
      <c r="C25" s="6" t="n"/>
      <c r="D25" s="6" t="n"/>
      <c r="E25" s="4" t="n"/>
      <c r="F25" s="7" t="n"/>
      <c r="G25" s="6" t="n"/>
      <c r="H25" s="4" t="n"/>
      <c r="I25" s="8">
        <f>IF(H25="","",H25-$B$3)</f>
        <v/>
      </c>
      <c r="J25" s="9">
        <f>IF(I25="","",IF(I25&lt;0,"Passed: update the date",IF(I25&lt;=90,"Call now",IF(I25&lt;=180,"Warm up","Later"))))</f>
        <v/>
      </c>
    </row>
    <row r="26">
      <c r="A26" s="6" t="n"/>
      <c r="B26" s="6" t="n"/>
      <c r="C26" s="6" t="n"/>
      <c r="D26" s="6" t="n"/>
      <c r="E26" s="4" t="n"/>
      <c r="F26" s="7" t="n"/>
      <c r="G26" s="6" t="n"/>
      <c r="H26" s="4" t="n"/>
      <c r="I26" s="8">
        <f>IF(H26="","",H26-$B$3)</f>
        <v/>
      </c>
      <c r="J26" s="9">
        <f>IF(I26="","",IF(I26&lt;0,"Passed: update the date",IF(I26&lt;=90,"Call now",IF(I26&lt;=180,"Warm up","Later"))))</f>
        <v/>
      </c>
    </row>
    <row r="27">
      <c r="A27" s="6" t="n"/>
      <c r="B27" s="6" t="n"/>
      <c r="C27" s="6" t="n"/>
      <c r="D27" s="6" t="n"/>
      <c r="E27" s="4" t="n"/>
      <c r="F27" s="7" t="n"/>
      <c r="G27" s="6" t="n"/>
      <c r="H27" s="4" t="n"/>
      <c r="I27" s="8">
        <f>IF(H27="","",H27-$B$3)</f>
        <v/>
      </c>
      <c r="J27" s="9">
        <f>IF(I27="","",IF(I27&lt;0,"Passed: update the date",IF(I27&lt;=90,"Call now",IF(I27&lt;=180,"Warm up","Later"))))</f>
        <v/>
      </c>
    </row>
    <row r="28">
      <c r="A28" s="6" t="n"/>
      <c r="B28" s="6" t="n"/>
      <c r="C28" s="6" t="n"/>
      <c r="D28" s="6" t="n"/>
      <c r="E28" s="4" t="n"/>
      <c r="F28" s="7" t="n"/>
      <c r="G28" s="6" t="n"/>
      <c r="H28" s="4" t="n"/>
      <c r="I28" s="8">
        <f>IF(H28="","",H28-$B$3)</f>
        <v/>
      </c>
      <c r="J28" s="9">
        <f>IF(I28="","",IF(I28&lt;0,"Passed: update the date",IF(I28&lt;=90,"Call now",IF(I28&lt;=180,"Warm up","Later"))))</f>
        <v/>
      </c>
    </row>
    <row r="29">
      <c r="A29" s="6" t="n"/>
      <c r="B29" s="6" t="n"/>
      <c r="C29" s="6" t="n"/>
      <c r="D29" s="6" t="n"/>
      <c r="E29" s="4" t="n"/>
      <c r="F29" s="7" t="n"/>
      <c r="G29" s="6" t="n"/>
      <c r="H29" s="4" t="n"/>
      <c r="I29" s="8">
        <f>IF(H29="","",H29-$B$3)</f>
        <v/>
      </c>
      <c r="J29" s="9">
        <f>IF(I29="","",IF(I29&lt;0,"Passed: update the date",IF(I29&lt;=90,"Call now",IF(I29&lt;=180,"Warm up","Later"))))</f>
        <v/>
      </c>
    </row>
    <row r="30">
      <c r="A30" s="6" t="n"/>
      <c r="B30" s="6" t="n"/>
      <c r="C30" s="6" t="n"/>
      <c r="D30" s="6" t="n"/>
      <c r="E30" s="4" t="n"/>
      <c r="F30" s="7" t="n"/>
      <c r="G30" s="6" t="n"/>
      <c r="H30" s="4" t="n"/>
      <c r="I30" s="8">
        <f>IF(H30="","",H30-$B$3)</f>
        <v/>
      </c>
      <c r="J30" s="9">
        <f>IF(I30="","",IF(I30&lt;0,"Passed: update the date",IF(I30&lt;=90,"Call now",IF(I30&lt;=180,"Warm up","Later"))))</f>
        <v/>
      </c>
    </row>
    <row r="32">
      <c r="A32" s="3" t="inlineStr">
        <is>
          <t>Clients</t>
        </is>
      </c>
      <c r="B32" s="8">
        <f>COUNTA(A6:A30)</f>
        <v/>
      </c>
    </row>
    <row r="33">
      <c r="A33" s="3" t="inlineStr">
        <is>
          <t>Repeat clients (2+ events)</t>
        </is>
      </c>
      <c r="B33" s="8">
        <f>COUNTIF(D6:D30,"&gt;=2")</f>
        <v/>
      </c>
    </row>
    <row r="34">
      <c r="A34" s="3" t="inlineStr">
        <is>
          <t>Repeat share</t>
        </is>
      </c>
      <c r="B34" s="10">
        <f>IF(B32=0,"",B33/B32)</f>
        <v/>
      </c>
    </row>
    <row r="35">
      <c r="A35" s="3" t="inlineStr">
        <is>
          <t>Call now (next 90 days)</t>
        </is>
      </c>
      <c r="B35" s="11">
        <f>COUNTIF(J6:J30,"Call now")</f>
        <v/>
      </c>
    </row>
    <row r="36">
      <c r="A36" s="3" t="inlineStr">
        <is>
          <t>Billed to repeat clients (Rs)</t>
        </is>
      </c>
      <c r="B36" s="12">
        <f>SUMIF(D6:D30,"&gt;=2",F6:F30)</f>
        <v/>
      </c>
    </row>
  </sheetData>
  <mergeCells count="2">
    <mergeCell ref="A1:J1"/>
    <mergeCell ref="A2:J2"/>
  </mergeCells>
  <dataValidations count="1">
    <dataValidation sqref="B6:B30" showDropDown="0" showInputMessage="0" showErrorMessage="0" allowBlank="1" type="list">
      <formula1>"Family,Corporate,Community"</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
  <sheetViews>
    <sheetView showGridLines="0" workbookViewId="0">
      <selection activeCell="A1" sqref="A1"/>
    </sheetView>
  </sheetViews>
  <sheetFormatPr baseColWidth="8" defaultRowHeight="15"/>
  <cols>
    <col width="30" customWidth="1" min="1" max="1"/>
    <col width="22" customWidth="1" min="2" max="2"/>
    <col width="18" customWidth="1" min="3" max="3"/>
    <col width="14" customWidth="1" min="4" max="4"/>
    <col width="16" customWidth="1" min="5" max="5"/>
    <col width="24" customWidth="1" min="6" max="6"/>
    <col width="11" customWidth="1" min="7" max="7"/>
  </cols>
  <sheetData>
    <row r="1" ht="30" customHeight="1">
      <c r="A1" s="1" t="inlineStr">
        <is>
          <t>REFERRAL LEDGER: WHO SENT YOU BUSINESS, AND WHAT IT WAS WORTH</t>
        </is>
      </c>
    </row>
    <row r="3">
      <c r="A3" s="3" t="inlineStr">
        <is>
          <t>Thank-you as % of booking value</t>
        </is>
      </c>
      <c r="B3" s="13" t="n">
        <v>0.02</v>
      </c>
    </row>
    <row r="5" ht="32" customHeight="1">
      <c r="A5" s="5" t="inlineStr">
        <is>
          <t>Referred by</t>
        </is>
      </c>
      <c r="B5" s="5" t="inlineStr">
        <is>
          <t>New client</t>
        </is>
      </c>
      <c r="C5" s="5" t="inlineStr">
        <is>
          <t>Booking value (Rs)</t>
        </is>
      </c>
      <c r="D5" s="5" t="inlineStr">
        <is>
          <t>Event date</t>
        </is>
      </c>
      <c r="E5" s="5" t="inlineStr">
        <is>
          <t>Thank-you (Rs)</t>
        </is>
      </c>
      <c r="F5" s="5" t="inlineStr">
        <is>
          <t>Value net of thank-you (Rs)</t>
        </is>
      </c>
      <c r="G5" s="5" t="inlineStr">
        <is>
          <t>Thanked?</t>
        </is>
      </c>
    </row>
    <row r="6">
      <c r="A6" s="6" t="inlineStr">
        <is>
          <t>Kapoor family</t>
        </is>
      </c>
      <c r="B6" s="6" t="inlineStr">
        <is>
          <t>Sharma family</t>
        </is>
      </c>
      <c r="C6" s="7" t="n">
        <v>650000</v>
      </c>
      <c r="D6" s="4" t="n">
        <v>46355</v>
      </c>
      <c r="E6" s="12">
        <f>ROUND(C6*$B$3,0)</f>
        <v/>
      </c>
      <c r="F6" s="12">
        <f>C6-E6</f>
        <v/>
      </c>
      <c r="G6" s="6" t="inlineStr">
        <is>
          <t>Yes</t>
        </is>
      </c>
    </row>
    <row r="7">
      <c r="A7" s="6" t="inlineStr">
        <is>
          <t>Apex Pharma Ltd</t>
        </is>
      </c>
      <c r="B7" s="6" t="inlineStr">
        <is>
          <t>Northline Bank</t>
        </is>
      </c>
      <c r="C7" s="7" t="n">
        <v>380000</v>
      </c>
      <c r="D7" s="4" t="n">
        <v>46360</v>
      </c>
      <c r="E7" s="12">
        <f>ROUND(C7*$B$3,0)</f>
        <v/>
      </c>
      <c r="F7" s="12">
        <f>C7-E7</f>
        <v/>
      </c>
      <c r="G7" s="6" t="inlineStr">
        <is>
          <t>No</t>
        </is>
      </c>
    </row>
    <row r="8">
      <c r="A8" s="6" t="inlineStr">
        <is>
          <t>Decorator Rahul</t>
        </is>
      </c>
      <c r="B8" s="6" t="inlineStr">
        <is>
          <t>Bose family</t>
        </is>
      </c>
      <c r="C8" s="7" t="n">
        <v>720000</v>
      </c>
      <c r="D8" s="4" t="n">
        <v>46417</v>
      </c>
      <c r="E8" s="12">
        <f>ROUND(C8*$B$3,0)</f>
        <v/>
      </c>
      <c r="F8" s="12">
        <f>C8-E8</f>
        <v/>
      </c>
      <c r="G8" s="6" t="inlineStr">
        <is>
          <t>No</t>
        </is>
      </c>
    </row>
    <row r="9">
      <c r="A9" s="6" t="inlineStr">
        <is>
          <t>Shree Community Trust</t>
        </is>
      </c>
      <c r="B9" s="6" t="inlineStr">
        <is>
          <t>Patil family</t>
        </is>
      </c>
      <c r="C9" s="7" t="n">
        <v>540000</v>
      </c>
      <c r="D9" s="4" t="n">
        <v>46439</v>
      </c>
      <c r="E9" s="12">
        <f>ROUND(C9*$B$3,0)</f>
        <v/>
      </c>
      <c r="F9" s="12">
        <f>C9-E9</f>
        <v/>
      </c>
      <c r="G9" s="6" t="inlineStr">
        <is>
          <t>Yes</t>
        </is>
      </c>
    </row>
    <row r="10">
      <c r="A10" s="6" t="n"/>
      <c r="B10" s="6" t="n"/>
      <c r="C10" s="7" t="n"/>
      <c r="D10" s="4" t="n"/>
      <c r="E10" s="12">
        <f>ROUND(C10*$B$3,0)</f>
        <v/>
      </c>
      <c r="F10" s="12">
        <f>C10-E10</f>
        <v/>
      </c>
      <c r="G10" s="6" t="n"/>
    </row>
    <row r="11">
      <c r="A11" s="6" t="n"/>
      <c r="B11" s="6" t="n"/>
      <c r="C11" s="7" t="n"/>
      <c r="D11" s="4" t="n"/>
      <c r="E11" s="12">
        <f>ROUND(C11*$B$3,0)</f>
        <v/>
      </c>
      <c r="F11" s="12">
        <f>C11-E11</f>
        <v/>
      </c>
      <c r="G11" s="6" t="n"/>
    </row>
    <row r="12">
      <c r="A12" s="6" t="n"/>
      <c r="B12" s="6" t="n"/>
      <c r="C12" s="7" t="n"/>
      <c r="D12" s="4" t="n"/>
      <c r="E12" s="12">
        <f>ROUND(C12*$B$3,0)</f>
        <v/>
      </c>
      <c r="F12" s="12">
        <f>C12-E12</f>
        <v/>
      </c>
      <c r="G12" s="6" t="n"/>
    </row>
    <row r="13">
      <c r="A13" s="6" t="n"/>
      <c r="B13" s="6" t="n"/>
      <c r="C13" s="7" t="n"/>
      <c r="D13" s="4" t="n"/>
      <c r="E13" s="12">
        <f>ROUND(C13*$B$3,0)</f>
        <v/>
      </c>
      <c r="F13" s="12">
        <f>C13-E13</f>
        <v/>
      </c>
      <c r="G13" s="6" t="n"/>
    </row>
    <row r="14">
      <c r="A14" s="6" t="n"/>
      <c r="B14" s="6" t="n"/>
      <c r="C14" s="7" t="n"/>
      <c r="D14" s="4" t="n"/>
      <c r="E14" s="12">
        <f>ROUND(C14*$B$3,0)</f>
        <v/>
      </c>
      <c r="F14" s="12">
        <f>C14-E14</f>
        <v/>
      </c>
      <c r="G14" s="6" t="n"/>
    </row>
    <row r="15">
      <c r="A15" s="6" t="n"/>
      <c r="B15" s="6" t="n"/>
      <c r="C15" s="7" t="n"/>
      <c r="D15" s="4" t="n"/>
      <c r="E15" s="12">
        <f>ROUND(C15*$B$3,0)</f>
        <v/>
      </c>
      <c r="F15" s="12">
        <f>C15-E15</f>
        <v/>
      </c>
      <c r="G15" s="6" t="n"/>
    </row>
    <row r="16">
      <c r="A16" s="6" t="n"/>
      <c r="B16" s="6" t="n"/>
      <c r="C16" s="7" t="n"/>
      <c r="D16" s="4" t="n"/>
      <c r="E16" s="12">
        <f>ROUND(C16*$B$3,0)</f>
        <v/>
      </c>
      <c r="F16" s="12">
        <f>C16-E16</f>
        <v/>
      </c>
      <c r="G16" s="6" t="n"/>
    </row>
    <row r="17">
      <c r="A17" s="6" t="n"/>
      <c r="B17" s="6" t="n"/>
      <c r="C17" s="7" t="n"/>
      <c r="D17" s="4" t="n"/>
      <c r="E17" s="12">
        <f>ROUND(C17*$B$3,0)</f>
        <v/>
      </c>
      <c r="F17" s="12">
        <f>C17-E17</f>
        <v/>
      </c>
      <c r="G17" s="6" t="n"/>
    </row>
    <row r="18">
      <c r="A18" s="6" t="n"/>
      <c r="B18" s="6" t="n"/>
      <c r="C18" s="7" t="n"/>
      <c r="D18" s="4" t="n"/>
      <c r="E18" s="12">
        <f>ROUND(C18*$B$3,0)</f>
        <v/>
      </c>
      <c r="F18" s="12">
        <f>C18-E18</f>
        <v/>
      </c>
      <c r="G18" s="6" t="n"/>
    </row>
    <row r="19">
      <c r="A19" s="6" t="n"/>
      <c r="B19" s="6" t="n"/>
      <c r="C19" s="7" t="n"/>
      <c r="D19" s="4" t="n"/>
      <c r="E19" s="12">
        <f>ROUND(C19*$B$3,0)</f>
        <v/>
      </c>
      <c r="F19" s="12">
        <f>C19-E19</f>
        <v/>
      </c>
      <c r="G19" s="6" t="n"/>
    </row>
    <row r="20">
      <c r="A20" s="6" t="n"/>
      <c r="B20" s="6" t="n"/>
      <c r="C20" s="7" t="n"/>
      <c r="D20" s="4" t="n"/>
      <c r="E20" s="12">
        <f>ROUND(C20*$B$3,0)</f>
        <v/>
      </c>
      <c r="F20" s="12">
        <f>C20-E20</f>
        <v/>
      </c>
      <c r="G20" s="6" t="n"/>
    </row>
    <row r="21">
      <c r="A21" s="6" t="n"/>
      <c r="B21" s="6" t="n"/>
      <c r="C21" s="7" t="n"/>
      <c r="D21" s="4" t="n"/>
      <c r="E21" s="12">
        <f>ROUND(C21*$B$3,0)</f>
        <v/>
      </c>
      <c r="F21" s="12">
        <f>C21-E21</f>
        <v/>
      </c>
      <c r="G21" s="6" t="n"/>
    </row>
    <row r="22">
      <c r="A22" s="6" t="n"/>
      <c r="B22" s="6" t="n"/>
      <c r="C22" s="7" t="n"/>
      <c r="D22" s="4" t="n"/>
      <c r="E22" s="12">
        <f>ROUND(C22*$B$3,0)</f>
        <v/>
      </c>
      <c r="F22" s="12">
        <f>C22-E22</f>
        <v/>
      </c>
      <c r="G22" s="6" t="n"/>
    </row>
    <row r="23">
      <c r="A23" s="6" t="n"/>
      <c r="B23" s="6" t="n"/>
      <c r="C23" s="7" t="n"/>
      <c r="D23" s="4" t="n"/>
      <c r="E23" s="12">
        <f>ROUND(C23*$B$3,0)</f>
        <v/>
      </c>
      <c r="F23" s="12">
        <f>C23-E23</f>
        <v/>
      </c>
      <c r="G23" s="6" t="n"/>
    </row>
    <row r="24">
      <c r="A24" s="6" t="n"/>
      <c r="B24" s="6" t="n"/>
      <c r="C24" s="7" t="n"/>
      <c r="D24" s="4" t="n"/>
      <c r="E24" s="12">
        <f>ROUND(C24*$B$3,0)</f>
        <v/>
      </c>
      <c r="F24" s="12">
        <f>C24-E24</f>
        <v/>
      </c>
      <c r="G24" s="6" t="n"/>
    </row>
    <row r="25">
      <c r="A25" s="6" t="n"/>
      <c r="B25" s="6" t="n"/>
      <c r="C25" s="7" t="n"/>
      <c r="D25" s="4" t="n"/>
      <c r="E25" s="12">
        <f>ROUND(C25*$B$3,0)</f>
        <v/>
      </c>
      <c r="F25" s="12">
        <f>C25-E25</f>
        <v/>
      </c>
      <c r="G25" s="6" t="n"/>
    </row>
    <row r="27">
      <c r="A27" s="3" t="inlineStr">
        <is>
          <t>Referred bookings</t>
        </is>
      </c>
      <c r="C27" s="8">
        <f>COUNT(C6:C25)</f>
        <v/>
      </c>
    </row>
    <row r="28">
      <c r="A28" s="3" t="inlineStr">
        <is>
          <t>Referred booking value (Rs)</t>
        </is>
      </c>
      <c r="C28" s="12">
        <f>SUM(C6:C25)</f>
        <v/>
      </c>
    </row>
    <row r="29">
      <c r="A29" s="3" t="inlineStr">
        <is>
          <t>Thank-you cost (Rs)</t>
        </is>
      </c>
      <c r="C29" s="12">
        <f>SUM(E6:E25)</f>
        <v/>
      </c>
    </row>
    <row r="30">
      <c r="A30" s="3" t="inlineStr">
        <is>
          <t>Referrers not yet thanked</t>
        </is>
      </c>
      <c r="C30" s="11">
        <f>COUNTIF(G6:G25,"No")</f>
        <v/>
      </c>
    </row>
  </sheetData>
  <mergeCells count="1">
    <mergeCell ref="A1:G1"/>
  </mergeCells>
  <dataValidations count="1">
    <dataValidation sqref="G6:G25" showDropDown="0" showInputMessage="0" showErrorMessage="0"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
  <sheetViews>
    <sheetView showGridLines="0" workbookViewId="0">
      <selection activeCell="A1" sqref="A1"/>
    </sheetView>
  </sheetViews>
  <sheetFormatPr baseColWidth="8" defaultRowHeight="15"/>
  <cols>
    <col width="40" customWidth="1" min="1" max="1"/>
    <col width="14" customWidth="1" min="2" max="2"/>
    <col width="16" customWidth="1" min="3" max="3"/>
    <col width="12" customWidth="1" min="4" max="4"/>
    <col width="14" customWidth="1" min="5" max="5"/>
    <col width="14" customWidth="1" min="6" max="6"/>
    <col width="20" customWidth="1" min="7" max="7"/>
    <col width="60" customWidth="1" min="8" max="8"/>
  </cols>
  <sheetData>
    <row r="1" ht="30" customHeight="1">
      <c r="A1" s="1" t="inlineStr">
        <is>
          <t>PRICE BY DEMAND BAND, AROUND THE 2026-27 WEDDING CALENDAR</t>
        </is>
      </c>
    </row>
    <row r="2" ht="76" customHeight="1">
      <c r="A2" s="2" t="inlineStr">
        <is>
          <t>Panchang sources read in September 2026 list Chaturmas from 25 July to 20 November 2026, wedding muhurats resuming after Dev Uthani Ekadashi (20 November) until Kharmas begins on 16 December, then again from about 15 January. Dates differ by region and family, so confirm with your pandit and your local calendar. Multipliers and day counts below are examples to overwrite.</t>
        </is>
      </c>
    </row>
    <row r="4">
      <c r="A4" s="3" t="inlineStr">
        <is>
          <t>Base price for your hall and session (Rs)</t>
        </is>
      </c>
      <c r="B4" s="7" t="n">
        <v>200000</v>
      </c>
    </row>
    <row r="6" ht="32" customHeight="1">
      <c r="A6" s="5" t="inlineStr">
        <is>
          <t>Demand band</t>
        </is>
      </c>
      <c r="B6" s="5" t="inlineStr">
        <is>
          <t>Price multiplier</t>
        </is>
      </c>
    </row>
    <row r="7">
      <c r="A7" s="14" t="inlineStr">
        <is>
          <t>Peak</t>
        </is>
      </c>
      <c r="B7" s="15" t="n">
        <v>1.25</v>
      </c>
    </row>
    <row r="8">
      <c r="A8" s="14" t="inlineStr">
        <is>
          <t>Shoulder</t>
        </is>
      </c>
      <c r="B8" s="15" t="n">
        <v>1</v>
      </c>
    </row>
    <row r="9">
      <c r="A9" s="14" t="inlineStr">
        <is>
          <t>Off</t>
        </is>
      </c>
      <c r="B9" s="15" t="n">
        <v>0.75</v>
      </c>
    </row>
    <row r="11" ht="32" customHeight="1">
      <c r="A11" s="5" t="inlineStr">
        <is>
          <t>Period</t>
        </is>
      </c>
      <c r="B11" s="5" t="inlineStr">
        <is>
          <t>Band</t>
        </is>
      </c>
      <c r="C11" s="5" t="inlineStr">
        <is>
          <t>Sellable days (example)</t>
        </is>
      </c>
      <c r="D11" s="5" t="inlineStr">
        <is>
          <t>Expected fill</t>
        </is>
      </c>
      <c r="E11" s="5" t="inlineStr">
        <is>
          <t>Price (Rs)</t>
        </is>
      </c>
      <c r="F11" s="5" t="inlineStr">
        <is>
          <t>Expected bookings</t>
        </is>
      </c>
      <c r="G11" s="5" t="inlineStr">
        <is>
          <t>Expected revenue (Rs)</t>
        </is>
      </c>
      <c r="H11" s="5" t="inlineStr">
        <is>
          <t>Comment</t>
        </is>
      </c>
    </row>
    <row r="12" ht="34" customHeight="1">
      <c r="A12" s="6" t="inlineStr">
        <is>
          <t>Aug to 20 Nov 2026</t>
        </is>
      </c>
      <c r="B12" s="6" t="inlineStr">
        <is>
          <t>Off</t>
        </is>
      </c>
      <c r="C12" s="6" t="n">
        <v>30</v>
      </c>
      <c r="D12" s="13" t="n">
        <v>0.25</v>
      </c>
      <c r="E12" s="12">
        <f>ROUND($B$4*INDEX($B$7:$B$9,MATCH(B12,$A$7:$A$9,0))/1000,0)*1000</f>
        <v/>
      </c>
      <c r="F12" s="16">
        <f>C12*D12</f>
        <v/>
      </c>
      <c r="G12" s="12">
        <f>F12*E12</f>
        <v/>
      </c>
      <c r="H12" s="2" t="inlineStr">
        <is>
          <t>Chaturmas: few weddings. Corporate meets, engagements where permitted, birthdays, exhibitions.</t>
        </is>
      </c>
    </row>
    <row r="13" ht="34" customHeight="1">
      <c r="A13" s="6" t="inlineStr">
        <is>
          <t>21 to 30 Nov 2026</t>
        </is>
      </c>
      <c r="B13" s="6" t="inlineStr">
        <is>
          <t>Peak</t>
        </is>
      </c>
      <c r="C13" s="6" t="n">
        <v>6</v>
      </c>
      <c r="D13" s="13" t="n">
        <v>0.9</v>
      </c>
      <c r="E13" s="12">
        <f>ROUND($B$4*INDEX($B$7:$B$9,MATCH(B13,$A$7:$A$9,0))/1000,0)*1000</f>
        <v/>
      </c>
      <c r="F13" s="16">
        <f>C13*D13</f>
        <v/>
      </c>
      <c r="G13" s="12">
        <f>F13*E13</f>
        <v/>
      </c>
      <c r="H13" s="2" t="inlineStr">
        <is>
          <t>First muhurats after Dev Uthani Ekadashi.</t>
        </is>
      </c>
    </row>
    <row r="14" ht="34" customHeight="1">
      <c r="A14" s="6" t="inlineStr">
        <is>
          <t>1 to 15 Dec 2026</t>
        </is>
      </c>
      <c r="B14" s="6" t="inlineStr">
        <is>
          <t>Peak</t>
        </is>
      </c>
      <c r="C14" s="6" t="n">
        <v>10</v>
      </c>
      <c r="D14" s="13" t="n">
        <v>0.8</v>
      </c>
      <c r="E14" s="12">
        <f>ROUND($B$4*INDEX($B$7:$B$9,MATCH(B14,$A$7:$A$9,0))/1000,0)*1000</f>
        <v/>
      </c>
      <c r="F14" s="16">
        <f>C14*D14</f>
        <v/>
      </c>
      <c r="G14" s="12">
        <f>F14*E14</f>
        <v/>
      </c>
      <c r="H14" s="2" t="inlineStr">
        <is>
          <t>Last window before Kharmas.</t>
        </is>
      </c>
    </row>
    <row r="15" ht="34" customHeight="1">
      <c r="A15" s="6" t="inlineStr">
        <is>
          <t>16 Dec to mid-Jan</t>
        </is>
      </c>
      <c r="B15" s="6" t="inlineStr">
        <is>
          <t>Off</t>
        </is>
      </c>
      <c r="C15" s="6" t="n">
        <v>20</v>
      </c>
      <c r="D15" s="13" t="n">
        <v>0.2</v>
      </c>
      <c r="E15" s="12">
        <f>ROUND($B$4*INDEX($B$7:$B$9,MATCH(B15,$A$7:$A$9,0))/1000,0)*1000</f>
        <v/>
      </c>
      <c r="F15" s="16">
        <f>C15*D15</f>
        <v/>
      </c>
      <c r="G15" s="12">
        <f>F15*E15</f>
        <v/>
      </c>
      <c r="H15" s="2" t="inlineStr">
        <is>
          <t>Kharmas: few weddings; year-end parties and corporate.</t>
        </is>
      </c>
    </row>
    <row r="16" ht="34" customHeight="1">
      <c r="A16" s="6" t="inlineStr">
        <is>
          <t>15 to 31 Jan 2027</t>
        </is>
      </c>
      <c r="B16" s="6" t="inlineStr">
        <is>
          <t>Peak</t>
        </is>
      </c>
      <c r="C16" s="6" t="n">
        <v>8</v>
      </c>
      <c r="D16" s="13" t="n">
        <v>0.85</v>
      </c>
      <c r="E16" s="12">
        <f>ROUND($B$4*INDEX($B$7:$B$9,MATCH(B16,$A$7:$A$9,0))/1000,0)*1000</f>
        <v/>
      </c>
      <c r="F16" s="16">
        <f>C16*D16</f>
        <v/>
      </c>
      <c r="G16" s="12">
        <f>F16*E16</f>
        <v/>
      </c>
      <c r="H16" s="2" t="inlineStr">
        <is>
          <t>Muhurats resume.</t>
        </is>
      </c>
    </row>
    <row r="17" ht="34" customHeight="1">
      <c r="A17" s="6" t="inlineStr">
        <is>
          <t>Feb 2027</t>
        </is>
      </c>
      <c r="B17" s="6" t="inlineStr">
        <is>
          <t>Peak</t>
        </is>
      </c>
      <c r="C17" s="6" t="n">
        <v>13</v>
      </c>
      <c r="D17" s="13" t="n">
        <v>0.85</v>
      </c>
      <c r="E17" s="12">
        <f>ROUND($B$4*INDEX($B$7:$B$9,MATCH(B17,$A$7:$A$9,0))/1000,0)*1000</f>
        <v/>
      </c>
      <c r="F17" s="16">
        <f>C17*D17</f>
        <v/>
      </c>
      <c r="G17" s="12">
        <f>F17*E17</f>
        <v/>
      </c>
      <c r="H17" s="2" t="inlineStr">
        <is>
          <t>Several published muhurat dates.</t>
        </is>
      </c>
    </row>
    <row r="18" ht="34" customHeight="1">
      <c r="A18" s="6" t="inlineStr">
        <is>
          <t>Mar to mid-Apr 2027</t>
        </is>
      </c>
      <c r="B18" s="6" t="inlineStr">
        <is>
          <t>Shoulder</t>
        </is>
      </c>
      <c r="C18" s="6" t="n">
        <v>14</v>
      </c>
      <c r="D18" s="13" t="n">
        <v>0.4</v>
      </c>
      <c r="E18" s="12">
        <f>ROUND($B$4*INDEX($B$7:$B$9,MATCH(B18,$A$7:$A$9,0))/1000,0)*1000</f>
        <v/>
      </c>
      <c r="F18" s="16">
        <f>C18*D18</f>
        <v/>
      </c>
      <c r="G18" s="12">
        <f>F18*E18</f>
        <v/>
      </c>
      <c r="H18" s="2" t="inlineStr">
        <is>
          <t>Panchang sites show a pause in the middle of this stretch.</t>
        </is>
      </c>
    </row>
    <row r="19">
      <c r="A19" s="3" t="inlineStr">
        <is>
          <t>Total</t>
        </is>
      </c>
      <c r="F19" s="17">
        <f>SUM(F12:F18)</f>
        <v/>
      </c>
      <c r="G19" s="18">
        <f>SUM(G12:G18)</f>
        <v/>
      </c>
    </row>
    <row r="20">
      <c r="A20" s="14" t="inlineStr">
        <is>
          <t>Revenue if every period sold at the base price</t>
        </is>
      </c>
      <c r="G20" s="12">
        <f>SUMPRODUCT(F12:F18)*B4</f>
        <v/>
      </c>
    </row>
    <row r="21">
      <c r="A21" s="3" t="inlineStr">
        <is>
          <t>Difference from banding (Rs)</t>
        </is>
      </c>
      <c r="G21" s="18">
        <f>G19-G20</f>
        <v/>
      </c>
    </row>
  </sheetData>
  <mergeCells count="2">
    <mergeCell ref="A2:H2"/>
    <mergeCell ref="A1:H1"/>
  </mergeCells>
  <dataValidations count="1">
    <dataValidation sqref="B12:B18" showDropDown="0" showInputMessage="0" showErrorMessage="0" allowBlank="1" type="list">
      <formula1>"Peak,Shoulder,Off"</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2026-09-24T20:01:27Z</dcterms:created>
  <dcterms:modified xmlns:dcterms="http://purl.org/dc/terms/" xmlns:xsi="http://www.w3.org/2001/XMLSchema-instance" xsi:type="dcterms:W3CDTF">2026-09-24T20:01:27Z</dcterms:modified>
</cp:coreProperties>
</file>