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12 months" sheetId="3" state="visible" r:id="rId3"/>
    <sheet xmlns:r="http://schemas.openxmlformats.org/officeDocument/2006/relationships" name="Assumption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₦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7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Catering business plan financial model, Nigeria (Excel)</t>
        </is>
      </c>
    </row>
    <row r="2">
      <c r="A2" s="2" t="inlineStr">
        <is>
          <t>Nigeria · amounts in NGN · yellow cells are your inputs</t>
        </is>
      </c>
    </row>
    <row r="4">
      <c r="A4" s="3" t="inlineStr">
        <is>
          <t>One-off cost to open</t>
        </is>
      </c>
      <c r="B4" s="3" t="inlineStr">
        <is>
          <t>Amount</t>
        </is>
      </c>
    </row>
    <row r="5">
      <c r="A5" t="inlineStr">
        <is>
          <t>Industrial gas burners, pots and kitchen tools</t>
        </is>
      </c>
      <c r="B5" s="4" t="n">
        <v>1500000</v>
      </c>
    </row>
    <row r="6">
      <c r="A6" t="inlineStr">
        <is>
          <t>Chafing dishes, coolers and serving trays</t>
        </is>
      </c>
      <c r="B6" s="4" t="n">
        <v>1200000</v>
      </c>
    </row>
    <row r="7">
      <c r="A7" t="inlineStr">
        <is>
          <t>Generator and installation</t>
        </is>
      </c>
      <c r="B7" s="4" t="n">
        <v>1800000</v>
      </c>
    </row>
    <row r="8">
      <c r="A8" t="inlineStr">
        <is>
          <t>Vehicle deposit</t>
        </is>
      </c>
      <c r="B8" s="4" t="n">
        <v>4000000</v>
      </c>
    </row>
    <row r="9">
      <c r="A9" t="inlineStr">
        <is>
          <t>CAC registration, premises registration and staff medicals</t>
        </is>
      </c>
      <c r="B9" s="4" t="n">
        <v>250000</v>
      </c>
    </row>
    <row r="10">
      <c r="A10" t="inlineStr">
        <is>
          <t>Branding, photos and social media setup</t>
        </is>
      </c>
      <c r="B10" s="4" t="n">
        <v>300000</v>
      </c>
    </row>
    <row r="11">
      <c r="A11" t="inlineStr">
        <is>
          <t>Opening food stock, gas and disposables</t>
        </is>
      </c>
      <c r="B11" s="4" t="n">
        <v>600000</v>
      </c>
    </row>
    <row r="12">
      <c r="B12" s="4" t="n"/>
    </row>
    <row r="13">
      <c r="B13" s="4" t="n"/>
    </row>
    <row r="14">
      <c r="B14" s="4" t="n"/>
    </row>
    <row r="15">
      <c r="A15" s="5" t="inlineStr">
        <is>
          <t>Total startup cost</t>
        </is>
      </c>
      <c r="B15" s="6">
        <f>SUM(B5:B14)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Revenue line (per month)</t>
        </is>
      </c>
      <c r="B1" s="3" t="inlineStr">
        <is>
          <t>Quantity</t>
        </is>
      </c>
      <c r="C1" s="3" t="inlineStr">
        <is>
          <t>Price</t>
        </is>
      </c>
      <c r="D1" s="3" t="inlineStr">
        <is>
          <t>Revenue</t>
        </is>
      </c>
    </row>
    <row r="2">
      <c r="A2" t="inlineStr">
        <is>
          <t>Weddings and owambe parties</t>
        </is>
      </c>
      <c r="B2" s="7" t="n">
        <v>1</v>
      </c>
      <c r="C2" s="4" t="n">
        <v>3500000</v>
      </c>
      <c r="D2" s="8">
        <f>B2*C2</f>
        <v/>
      </c>
    </row>
    <row r="3">
      <c r="A3" t="inlineStr">
        <is>
          <t>Corporate small chops and packed meals</t>
        </is>
      </c>
      <c r="B3" s="7" t="n">
        <v>8</v>
      </c>
      <c r="C3" s="4" t="n">
        <v>450000</v>
      </c>
      <c r="D3" s="8">
        <f>B3*C3</f>
        <v/>
      </c>
    </row>
    <row r="4">
      <c r="A4" t="inlineStr">
        <is>
          <t>Birthdays, naming and private parties</t>
        </is>
      </c>
      <c r="B4" s="7" t="n">
        <v>3</v>
      </c>
      <c r="C4" s="4" t="n">
        <v>800000</v>
      </c>
      <c r="D4" s="8">
        <f>B4*C4</f>
        <v/>
      </c>
    </row>
    <row r="5">
      <c r="B5" s="7" t="n"/>
      <c r="C5" s="7" t="n"/>
      <c r="D5" s="8">
        <f>B5*C5</f>
        <v/>
      </c>
    </row>
    <row r="6">
      <c r="B6" s="7" t="n"/>
      <c r="C6" s="7" t="n"/>
      <c r="D6" s="8">
        <f>B6*C6</f>
        <v/>
      </c>
    </row>
    <row r="8">
      <c r="A8" s="5" t="inlineStr">
        <is>
          <t>Total revenue</t>
        </is>
      </c>
      <c r="D8" s="8">
        <f>SUM(D2:D6)</f>
        <v/>
      </c>
    </row>
    <row r="9">
      <c r="A9" t="inlineStr">
        <is>
          <t>Direct costs (food, ingredients, event consumables) %</t>
        </is>
      </c>
      <c r="B9" s="7" t="n">
        <v>45</v>
      </c>
    </row>
    <row r="10">
      <c r="A10" t="inlineStr">
        <is>
          <t>Direct costs</t>
        </is>
      </c>
      <c r="D10" s="8">
        <f>ROUND(D8*B9/100,0)</f>
        <v/>
      </c>
    </row>
    <row r="11">
      <c r="A11" s="5" t="inlineStr">
        <is>
          <t>Gross profit</t>
        </is>
      </c>
      <c r="D11" s="8">
        <f>D8-D10</f>
        <v/>
      </c>
    </row>
    <row r="13">
      <c r="A13" s="3" t="inlineStr">
        <is>
          <t>Fixed monthly cost</t>
        </is>
      </c>
      <c r="B13" s="3" t="inlineStr"/>
      <c r="C13" s="3" t="inlineStr"/>
      <c r="D13" s="3" t="inlineStr">
        <is>
          <t>Amount</t>
        </is>
      </c>
    </row>
    <row r="14">
      <c r="A14" t="inlineStr">
        <is>
          <t>Cooks, servers and event casuals</t>
        </is>
      </c>
      <c r="D14" s="4" t="n">
        <v>1800000</v>
      </c>
    </row>
    <row r="15">
      <c r="A15" t="inlineStr">
        <is>
          <t>Kitchen rent</t>
        </is>
      </c>
      <c r="D15" s="4" t="n">
        <v>350000</v>
      </c>
    </row>
    <row r="16">
      <c r="A16" t="inlineStr">
        <is>
          <t>Diesel and gas (fixed portion)</t>
        </is>
      </c>
      <c r="D16" s="4" t="n">
        <v>600000</v>
      </c>
    </row>
    <row r="17">
      <c r="A17" t="inlineStr">
        <is>
          <t>Transport and fuel</t>
        </is>
      </c>
      <c r="D17" s="4" t="n">
        <v>300000</v>
      </c>
    </row>
    <row r="18">
      <c r="A18" t="inlineStr">
        <is>
          <t>Marketing and social media</t>
        </is>
      </c>
      <c r="D18" s="4" t="n">
        <v>200000</v>
      </c>
    </row>
    <row r="19">
      <c r="A19" t="inlineStr">
        <is>
          <t>Owner salary</t>
        </is>
      </c>
      <c r="D19" s="4" t="n">
        <v>800000</v>
      </c>
    </row>
    <row r="20">
      <c r="A20" t="inlineStr">
        <is>
          <t>Bookkeeping and tax filing</t>
        </is>
      </c>
      <c r="D20" s="4" t="n">
        <v>100000</v>
      </c>
    </row>
    <row r="21">
      <c r="D21" s="4" t="n"/>
    </row>
    <row r="22">
      <c r="D22" s="4" t="n"/>
    </row>
    <row r="23">
      <c r="A23" s="5" t="inlineStr">
        <is>
          <t>Total fixed costs</t>
        </is>
      </c>
      <c r="D23" s="8">
        <f>SUM(D14:D22)</f>
        <v/>
      </c>
    </row>
    <row r="25">
      <c r="A25" s="5" t="inlineStr">
        <is>
          <t>Net profit per month</t>
        </is>
      </c>
      <c r="D25" s="6">
        <f>D11-D23</f>
        <v/>
      </c>
    </row>
    <row r="26">
      <c r="A26" t="inlineStr">
        <is>
          <t>Net margin</t>
        </is>
      </c>
      <c r="D26" s="9">
        <f>IF(D8=0,0,D25/D8)</f>
        <v/>
      </c>
    </row>
    <row r="27">
      <c r="A27" t="inlineStr">
        <is>
          <t>Break-even revenue per month</t>
        </is>
      </c>
      <c r="D27" s="8">
        <f>IF(B9&gt;=100,0,ROUND(D23/(1-B9/100),0))</f>
        <v/>
      </c>
    </row>
    <row r="28">
      <c r="A28" t="inlineStr">
        <is>
          <t>Months to earn back the startup cost</t>
        </is>
      </c>
      <c r="D28">
        <f>IF(D25&lt;=0,"not at this profit",ROUNDUP('Startup costs'!B15/D25,0))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Monthly growth in revenue %</t>
        </is>
      </c>
      <c r="B1" s="7" t="n">
        <v>3</v>
      </c>
    </row>
    <row r="3">
      <c r="A3" s="3" t="inlineStr">
        <is>
          <t>Month</t>
        </is>
      </c>
      <c r="B3" s="3" t="inlineStr">
        <is>
          <t>Revenue</t>
        </is>
      </c>
      <c r="C3" s="3" t="inlineStr">
        <is>
          <t>Direct costs</t>
        </is>
      </c>
      <c r="D3" s="3" t="inlineStr">
        <is>
          <t>Fixed costs</t>
        </is>
      </c>
      <c r="E3" s="3" t="inlineStr">
        <is>
          <t>Net profit</t>
        </is>
      </c>
      <c r="F3" s="3" t="inlineStr">
        <is>
          <t>Cumulative</t>
        </is>
      </c>
    </row>
    <row r="4">
      <c r="A4" t="inlineStr">
        <is>
          <t>Month 1</t>
        </is>
      </c>
      <c r="B4" s="8">
        <f>ROUND('Monthly P&amp;L'!D8*(1+$B$1/100)^0,0)</f>
        <v/>
      </c>
      <c r="C4" s="8">
        <f>ROUND(B4*'Monthly P&amp;L'!B9/100,0)</f>
        <v/>
      </c>
      <c r="D4" s="8">
        <f>'Monthly P&amp;L'!D23</f>
        <v/>
      </c>
      <c r="E4" s="8">
        <f>B4-C4-D4</f>
        <v/>
      </c>
      <c r="F4" s="8">
        <f>E4</f>
        <v/>
      </c>
    </row>
    <row r="5">
      <c r="A5" t="inlineStr">
        <is>
          <t>Month 2</t>
        </is>
      </c>
      <c r="B5" s="8">
        <f>ROUND('Monthly P&amp;L'!D8*(1+$B$1/100)^1,0)</f>
        <v/>
      </c>
      <c r="C5" s="8">
        <f>ROUND(B5*'Monthly P&amp;L'!B9/100,0)</f>
        <v/>
      </c>
      <c r="D5" s="8">
        <f>'Monthly P&amp;L'!D23</f>
        <v/>
      </c>
      <c r="E5" s="8">
        <f>B5-C5-D5</f>
        <v/>
      </c>
      <c r="F5" s="8">
        <f>F4+E5</f>
        <v/>
      </c>
    </row>
    <row r="6">
      <c r="A6" t="inlineStr">
        <is>
          <t>Month 3</t>
        </is>
      </c>
      <c r="B6" s="8">
        <f>ROUND('Monthly P&amp;L'!D8*(1+$B$1/100)^2,0)</f>
        <v/>
      </c>
      <c r="C6" s="8">
        <f>ROUND(B6*'Monthly P&amp;L'!B9/100,0)</f>
        <v/>
      </c>
      <c r="D6" s="8">
        <f>'Monthly P&amp;L'!D23</f>
        <v/>
      </c>
      <c r="E6" s="8">
        <f>B6-C6-D6</f>
        <v/>
      </c>
      <c r="F6" s="8">
        <f>F5+E6</f>
        <v/>
      </c>
    </row>
    <row r="7">
      <c r="A7" t="inlineStr">
        <is>
          <t>Month 4</t>
        </is>
      </c>
      <c r="B7" s="8">
        <f>ROUND('Monthly P&amp;L'!D8*(1+$B$1/100)^3,0)</f>
        <v/>
      </c>
      <c r="C7" s="8">
        <f>ROUND(B7*'Monthly P&amp;L'!B9/100,0)</f>
        <v/>
      </c>
      <c r="D7" s="8">
        <f>'Monthly P&amp;L'!D23</f>
        <v/>
      </c>
      <c r="E7" s="8">
        <f>B7-C7-D7</f>
        <v/>
      </c>
      <c r="F7" s="8">
        <f>F6+E7</f>
        <v/>
      </c>
    </row>
    <row r="8">
      <c r="A8" t="inlineStr">
        <is>
          <t>Month 5</t>
        </is>
      </c>
      <c r="B8" s="8">
        <f>ROUND('Monthly P&amp;L'!D8*(1+$B$1/100)^4,0)</f>
        <v/>
      </c>
      <c r="C8" s="8">
        <f>ROUND(B8*'Monthly P&amp;L'!B9/100,0)</f>
        <v/>
      </c>
      <c r="D8" s="8">
        <f>'Monthly P&amp;L'!D23</f>
        <v/>
      </c>
      <c r="E8" s="8">
        <f>B8-C8-D8</f>
        <v/>
      </c>
      <c r="F8" s="8">
        <f>F7+E8</f>
        <v/>
      </c>
    </row>
    <row r="9">
      <c r="A9" t="inlineStr">
        <is>
          <t>Month 6</t>
        </is>
      </c>
      <c r="B9" s="8">
        <f>ROUND('Monthly P&amp;L'!D8*(1+$B$1/100)^5,0)</f>
        <v/>
      </c>
      <c r="C9" s="8">
        <f>ROUND(B9*'Monthly P&amp;L'!B9/100,0)</f>
        <v/>
      </c>
      <c r="D9" s="8">
        <f>'Monthly P&amp;L'!D23</f>
        <v/>
      </c>
      <c r="E9" s="8">
        <f>B9-C9-D9</f>
        <v/>
      </c>
      <c r="F9" s="8">
        <f>F8+E9</f>
        <v/>
      </c>
    </row>
    <row r="10">
      <c r="A10" t="inlineStr">
        <is>
          <t>Month 7</t>
        </is>
      </c>
      <c r="B10" s="8">
        <f>ROUND('Monthly P&amp;L'!D8*(1+$B$1/100)^6,0)</f>
        <v/>
      </c>
      <c r="C10" s="8">
        <f>ROUND(B10*'Monthly P&amp;L'!B9/100,0)</f>
        <v/>
      </c>
      <c r="D10" s="8">
        <f>'Monthly P&amp;L'!D23</f>
        <v/>
      </c>
      <c r="E10" s="8">
        <f>B10-C10-D10</f>
        <v/>
      </c>
      <c r="F10" s="8">
        <f>F9+E10</f>
        <v/>
      </c>
    </row>
    <row r="11">
      <c r="A11" t="inlineStr">
        <is>
          <t>Month 8</t>
        </is>
      </c>
      <c r="B11" s="8">
        <f>ROUND('Monthly P&amp;L'!D8*(1+$B$1/100)^7,0)</f>
        <v/>
      </c>
      <c r="C11" s="8">
        <f>ROUND(B11*'Monthly P&amp;L'!B9/100,0)</f>
        <v/>
      </c>
      <c r="D11" s="8">
        <f>'Monthly P&amp;L'!D23</f>
        <v/>
      </c>
      <c r="E11" s="8">
        <f>B11-C11-D11</f>
        <v/>
      </c>
      <c r="F11" s="8">
        <f>F10+E11</f>
        <v/>
      </c>
    </row>
    <row r="12">
      <c r="A12" t="inlineStr">
        <is>
          <t>Month 9</t>
        </is>
      </c>
      <c r="B12" s="8">
        <f>ROUND('Monthly P&amp;L'!D8*(1+$B$1/100)^8,0)</f>
        <v/>
      </c>
      <c r="C12" s="8">
        <f>ROUND(B12*'Monthly P&amp;L'!B9/100,0)</f>
        <v/>
      </c>
      <c r="D12" s="8">
        <f>'Monthly P&amp;L'!D23</f>
        <v/>
      </c>
      <c r="E12" s="8">
        <f>B12-C12-D12</f>
        <v/>
      </c>
      <c r="F12" s="8">
        <f>F11+E12</f>
        <v/>
      </c>
    </row>
    <row r="13">
      <c r="A13" t="inlineStr">
        <is>
          <t>Month 10</t>
        </is>
      </c>
      <c r="B13" s="8">
        <f>ROUND('Monthly P&amp;L'!D8*(1+$B$1/100)^9,0)</f>
        <v/>
      </c>
      <c r="C13" s="8">
        <f>ROUND(B13*'Monthly P&amp;L'!B9/100,0)</f>
        <v/>
      </c>
      <c r="D13" s="8">
        <f>'Monthly P&amp;L'!D23</f>
        <v/>
      </c>
      <c r="E13" s="8">
        <f>B13-C13-D13</f>
        <v/>
      </c>
      <c r="F13" s="8">
        <f>F12+E13</f>
        <v/>
      </c>
    </row>
    <row r="14">
      <c r="A14" t="inlineStr">
        <is>
          <t>Month 11</t>
        </is>
      </c>
      <c r="B14" s="8">
        <f>ROUND('Monthly P&amp;L'!D8*(1+$B$1/100)^10,0)</f>
        <v/>
      </c>
      <c r="C14" s="8">
        <f>ROUND(B14*'Monthly P&amp;L'!B9/100,0)</f>
        <v/>
      </c>
      <c r="D14" s="8">
        <f>'Monthly P&amp;L'!D23</f>
        <v/>
      </c>
      <c r="E14" s="8">
        <f>B14-C14-D14</f>
        <v/>
      </c>
      <c r="F14" s="8">
        <f>F13+E14</f>
        <v/>
      </c>
    </row>
    <row r="15">
      <c r="A15" t="inlineStr">
        <is>
          <t>Month 12</t>
        </is>
      </c>
      <c r="B15" s="8">
        <f>ROUND('Monthly P&amp;L'!D8*(1+$B$1/100)^11,0)</f>
        <v/>
      </c>
      <c r="C15" s="8">
        <f>ROUND(B15*'Monthly P&amp;L'!B9/100,0)</f>
        <v/>
      </c>
      <c r="D15" s="8">
        <f>'Monthly P&amp;L'!D23</f>
        <v/>
      </c>
      <c r="E15" s="8">
        <f>B15-C15-D15</f>
        <v/>
      </c>
      <c r="F15" s="8">
        <f>F14+E15</f>
        <v/>
      </c>
    </row>
    <row r="16">
      <c r="A16" s="5" t="inlineStr">
        <is>
          <t>Year total</t>
        </is>
      </c>
      <c r="B16" s="8">
        <f>SUM(B4:B15)</f>
        <v/>
      </c>
      <c r="C16" s="8">
        <f>SUM(C4:C15)</f>
        <v/>
      </c>
      <c r="D16" s="8">
        <f>SUM(D4:D15)</f>
        <v/>
      </c>
      <c r="E16" s="8">
        <f>SUM(E4:E15)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Assumptions (replace every yellow cell with your own figures)</t>
        </is>
      </c>
    </row>
    <row r="2">
      <c r="A2" s="10" t="inlineStr">
        <is>
          <t>All naira amounts are illustrative examples, not market data. Replace them with your own supplier quotes and package prices.</t>
        </is>
      </c>
    </row>
    <row r="3">
      <c r="A3" s="10" t="inlineStr">
        <is>
          <t>The example month is deliberately modest: a new caterer usually books fewer large events than an established one, so test your own numbers against a slow month first.</t>
        </is>
      </c>
    </row>
    <row r="4">
      <c r="A4" s="10" t="inlineStr">
        <is>
          <t>Direct cost covers food, drinks, gas used in cooking, ice, disposables and event consumables as a share of revenue.</t>
        </is>
      </c>
    </row>
    <row r="5">
      <c r="A5" s="10" t="inlineStr">
        <is>
          <t>State and local government charges vary; use the figures your state health office and LGA give you.</t>
        </is>
      </c>
    </row>
    <row r="6">
      <c r="A6" s="10" t="inlineStr">
        <is>
          <t>VAT is not modelled. Add 7.5% VAT to prices once your turnover passes the small business threshold.</t>
        </is>
      </c>
    </row>
    <row r="7">
      <c r="A7" s="10" t="inlineStr">
        <is>
          <t>Growth on the 12-month sheet starts at 3% a month; set it to zero to test a flat year, or negative to test a price shock.</t>
        </is>
      </c>
    </row>
    <row r="9">
      <c r="A9" s="5" t="inlineStr">
        <is>
          <t>Sources</t>
        </is>
      </c>
    </row>
    <row r="10">
      <c r="A10" t="inlineStr">
        <is>
          <t>Corporate Affairs Commission: New schedule of fees, Official Gazette No. 92 (May 2025): https://news.cac.gov.ng/wp-content/uploads/2025/06/New-Schedule-of-Fees-29th-May-2025.pdf (checked 2026-10-02)</t>
        </is>
      </c>
    </row>
    <row r="11">
      <c r="A11" t="inlineStr">
        <is>
          <t>Corporate Affairs Commission: Extension of implementation date for new fees to 1 October 2025: https://www.cac.gov.ng/public-notice-extension-of-implementation-date-for-new-fees-to-october-1-2025/ (checked 2026-10-02)</t>
        </is>
      </c>
    </row>
    <row r="12">
      <c r="A12" t="inlineStr">
        <is>
          <t>Lagos State Ministry of Health: Environmental and occupational health and safety: https://lagosministryofhealth.org/environmental-occupational-health-and-safety/ (checked 2026-10-02)</t>
        </is>
      </c>
    </row>
    <row r="13">
      <c r="A13" t="inlineStr">
        <is>
          <t>NAFDAC: Micro, small and medium enterprises (MSME): https://nafdac.gov.ng/our-services/msme/ (checked 2026-10-02)</t>
        </is>
      </c>
    </row>
    <row r="14">
      <c r="A14" t="inlineStr">
        <is>
          <t>Nigeria Revenue Service (formerly FIRS): https://nrs.gov.ng/ (checked 2026-10-02)</t>
        </is>
      </c>
    </row>
    <row r="15">
      <c r="A15" t="inlineStr">
        <is>
          <t>Lagos State Internal Revenue Service: https://lirs.gov.ng/ (checked 2026-10-02)</t>
        </is>
      </c>
    </row>
    <row r="16">
      <c r="A16" t="inlineStr">
        <is>
          <t>BDO: Nigeria, new legislation includes important changes to VAT rules: https://www.bdo.global/en-gb/insights/tax/indirect-tax/nigeria-new-legislation-includes-important-changes-to-vat-rules (checked 2026-10-02)</t>
        </is>
      </c>
    </row>
    <row r="18">
      <c r="A18" t="inlineStr">
        <is>
          <t>Illustrative figures only, not financial advice.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2026-10-02T09:04:49Z</dcterms:created>
  <dcterms:modified xmlns:dcterms="http://purl.org/dc/terms/" xmlns:xsi="http://www.w3.org/2001/XMLSchema-instance" xsi:type="dcterms:W3CDTF">2026-10-02T09:04:49Z</dcterms:modified>
</cp:coreProperties>
</file>