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ster Invoice" sheetId="1" state="visible" r:id="rId1"/>
    <sheet xmlns:r="http://schemas.openxmlformats.org/officeDocument/2006/relationships" name="Rules" sheetId="2" state="visible" r:id="rId2"/>
    <sheet xmlns:r="http://schemas.openxmlformats.org/officeDocument/2006/relationships" name="Room Folio" sheetId="3" state="visible" r:id="rId3"/>
  </sheets>
  <definedNames>
    <definedName name="_xlnm.Print_Area" localSheetId="0">'Master Invoice'!$A$1:$K$39</definedName>
    <definedName name="_xlnm.Print_Area" localSheetId="2">'Room Folio'!$A$1:$G$27</definedName>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7">
    <font>
      <name val="Calibri"/>
      <family val="2"/>
      <color theme="1"/>
      <sz val="11"/>
      <scheme val="minor"/>
    </font>
    <font>
      <name val="Calibri"/>
      <b val="1"/>
      <color rgb="00FFFFFF"/>
      <sz val="15"/>
    </font>
    <font>
      <name val="Calibri"/>
      <b val="1"/>
      <color rgb="00FFFFFF"/>
      <sz val="11"/>
    </font>
    <font>
      <name val="Calibri"/>
      <sz val="11"/>
    </font>
    <font>
      <color rgb="005B6479"/>
      <sz val="10"/>
    </font>
    <font>
      <i val="1"/>
      <color rgb="005B6479"/>
      <sz val="9"/>
    </font>
    <font>
      <name val="Calibri"/>
      <b val="1"/>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5" fillId="0" borderId="0" applyAlignment="1" pivotButton="0" quotePrefix="0" xfId="0">
      <alignment vertical="top" wrapText="1"/>
    </xf>
    <xf numFmtId="0" fontId="6" fillId="0" borderId="0" pivotButton="0" quotePrefix="0" xfId="0"/>
    <xf numFmtId="0" fontId="3" fillId="3" borderId="1" pivotButton="0" quotePrefix="0" xfId="0"/>
    <xf numFmtId="165" fontId="3" fillId="3" borderId="1" pivotButton="0" quotePrefix="0" xfId="0"/>
    <xf numFmtId="0" fontId="2"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0" fontId="0" fillId="4" borderId="1" pivotButton="0" quotePrefix="0" xfId="0"/>
    <xf numFmtId="3" fontId="0" fillId="3" borderId="1" pivotButton="0" quotePrefix="0" xfId="0"/>
    <xf numFmtId="166" fontId="0" fillId="3" borderId="1" pivotButton="0" quotePrefix="0" xfId="0"/>
    <xf numFmtId="166" fontId="0" fillId="4" borderId="1" pivotButton="0" quotePrefix="0" xfId="0"/>
    <xf numFmtId="9" fontId="0" fillId="4" borderId="1" pivotButton="0" quotePrefix="0" xfId="0"/>
    <xf numFmtId="0" fontId="6" fillId="0" borderId="0" applyAlignment="1" pivotButton="0" quotePrefix="0" xfId="0">
      <alignment horizontal="right" wrapText="1"/>
    </xf>
    <xf numFmtId="166" fontId="6" fillId="4" borderId="1" pivotButton="0" quotePrefix="0" xfId="0"/>
    <xf numFmtId="0" fontId="3" fillId="0" borderId="0" applyAlignment="1" pivotButton="0" quotePrefix="0" xfId="0">
      <alignment horizontal="right" wrapText="1"/>
    </xf>
    <xf numFmtId="0" fontId="3" fillId="0" borderId="0" applyAlignment="1" pivotButton="0" quotePrefix="0" xfId="0">
      <alignment vertical="top" wrapText="1"/>
    </xf>
    <xf numFmtId="3" fontId="3" fillId="3" borderId="1" pivotButton="0" quotePrefix="0" xfId="0"/>
    <xf numFmtId="0" fontId="4" fillId="0" borderId="0" applyAlignment="1" pivotButton="0" quotePrefix="0" xfId="0">
      <alignment vertical="top" wrapText="1"/>
    </xf>
    <xf numFmtId="9" fontId="3" fillId="3" borderId="1" pivotButton="0" quotePrefix="0" xfId="0"/>
    <xf numFmtId="165" fontId="0" fillId="3" borderId="1" pivotButton="0" quotePrefix="0" xfId="0"/>
    <xf numFmtId="0" fontId="6" fillId="0" borderId="0"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9"/>
  <sheetViews>
    <sheetView workbookViewId="0">
      <selection activeCell="A1" sqref="A1"/>
    </sheetView>
  </sheetViews>
  <sheetFormatPr baseColWidth="8" defaultRowHeight="15"/>
  <cols>
    <col width="6" customWidth="1" min="1" max="1"/>
    <col width="42" customWidth="1" min="2" max="2"/>
    <col width="24" customWidth="1" min="3" max="3"/>
    <col width="9" customWidth="1" min="4" max="4"/>
    <col width="7" customWidth="1" min="5" max="5"/>
    <col width="8" customWidth="1" min="6" max="6"/>
    <col width="14" customWidth="1" min="7" max="7"/>
    <col width="15" customWidth="1" min="8" max="8"/>
    <col width="9" customWidth="1" min="9" max="9"/>
    <col width="14" customWidth="1" min="10" max="10"/>
    <col width="15" customWidth="1" min="11" max="11"/>
  </cols>
  <sheetData>
    <row r="1" ht="30" customHeight="1">
      <c r="A1" s="1" t="inlineStr">
        <is>
          <t>HOTEL TAX INVOICE  |  BANQUET, ROOMS &amp; EVENT SERVICES</t>
        </is>
      </c>
    </row>
    <row r="2" ht="28" customHeight="1">
      <c r="A2" s="2" t="inlineStr">
        <is>
          <t>Sample data is filled in so you can see the formulas work. Overwrite every yellow cell. The GST rate on each line is picked by the Category and the Rules sheet.</t>
        </is>
      </c>
    </row>
    <row r="3">
      <c r="A3" s="3" t="inlineStr">
        <is>
          <t>Hotel</t>
        </is>
      </c>
      <c r="B3" s="4" t="inlineStr">
        <is>
          <t>Your Hotel Name</t>
        </is>
      </c>
      <c r="E3" s="3" t="inlineStr">
        <is>
          <t>Invoice no.</t>
        </is>
      </c>
      <c r="F3" s="4" t="inlineStr">
        <is>
          <t>HTL/2627/01142</t>
        </is>
      </c>
      <c r="I3" s="3" t="inlineStr">
        <is>
          <t>Date</t>
        </is>
      </c>
      <c r="J3" s="5" t="n">
        <v>46290</v>
      </c>
    </row>
    <row r="4">
      <c r="A4" s="3" t="inlineStr">
        <is>
          <t>Hotel GSTIN</t>
        </is>
      </c>
      <c r="B4" s="4" t="inlineStr">
        <is>
          <t>27AAAAA0000A1Z5</t>
        </is>
      </c>
      <c r="E4" s="3" t="inlineStr">
        <is>
          <t>PAN</t>
        </is>
      </c>
      <c r="F4" s="4" t="inlineStr">
        <is>
          <t>AAAAA0000A</t>
        </is>
      </c>
      <c r="I4" s="3" t="inlineStr">
        <is>
          <t>FSSAI no.</t>
        </is>
      </c>
      <c r="J4" s="4" t="inlineStr">
        <is>
          <t>11500000000000</t>
        </is>
      </c>
    </row>
    <row r="5">
      <c r="A5" s="3" t="inlineStr">
        <is>
          <t>Billed to</t>
        </is>
      </c>
      <c r="B5" s="4" t="inlineStr">
        <is>
          <t>Client company name</t>
        </is>
      </c>
      <c r="E5" s="3" t="inlineStr">
        <is>
          <t>Client GSTIN</t>
        </is>
      </c>
      <c r="F5" s="4" t="inlineStr">
        <is>
          <t>27BBBBB1111B1Z2</t>
        </is>
      </c>
      <c r="I5" s="3" t="inlineStr">
        <is>
          <t>Place of supply</t>
        </is>
      </c>
      <c r="J5" s="4" t="inlineStr">
        <is>
          <t>Hotel state (27)</t>
        </is>
      </c>
    </row>
    <row r="6">
      <c r="A6" s="3" t="inlineStr">
        <is>
          <t>Event</t>
        </is>
      </c>
      <c r="B6" s="4" t="inlineStr">
        <is>
          <t>Leadership offsite, 150 delegates</t>
        </is>
      </c>
      <c r="E6" s="3" t="inlineStr">
        <is>
          <t>Function date</t>
        </is>
      </c>
      <c r="F6" s="5" t="n">
        <v>46289</v>
      </c>
      <c r="I6" s="3" t="inlineStr">
        <is>
          <t>Stay</t>
        </is>
      </c>
      <c r="J6" s="4" t="inlineStr">
        <is>
          <t>23 to 25 Sep 2026</t>
        </is>
      </c>
    </row>
    <row r="8" ht="34" customHeight="1">
      <c r="A8" s="6" t="inlineStr">
        <is>
          <t>S.No</t>
        </is>
      </c>
      <c r="B8" s="6" t="inlineStr">
        <is>
          <t>Description</t>
        </is>
      </c>
      <c r="C8" s="6" t="inlineStr">
        <is>
          <t>Category</t>
        </is>
      </c>
      <c r="D8" s="6" t="inlineStr">
        <is>
          <t>SAC</t>
        </is>
      </c>
      <c r="E8" s="6" t="inlineStr">
        <is>
          <t>Qty</t>
        </is>
      </c>
      <c r="F8" s="6" t="inlineStr">
        <is>
          <t>Nights / days</t>
        </is>
      </c>
      <c r="G8" s="6" t="inlineStr">
        <is>
          <t>Rate (₹)</t>
        </is>
      </c>
      <c r="H8" s="6" t="inlineStr">
        <is>
          <t>Taxable (₹)</t>
        </is>
      </c>
      <c r="I8" s="6" t="inlineStr">
        <is>
          <t>GST rate</t>
        </is>
      </c>
      <c r="J8" s="6" t="inlineStr">
        <is>
          <t>GST (₹)</t>
        </is>
      </c>
      <c r="K8" s="6" t="inlineStr">
        <is>
          <t>Line total (₹)</t>
        </is>
      </c>
    </row>
    <row r="9">
      <c r="A9" s="7" t="n">
        <v>1</v>
      </c>
      <c r="B9" s="8" t="inlineStr">
        <is>
          <t>Regency Ballroom hire, 9 am to 6 pm</t>
        </is>
      </c>
      <c r="C9" s="8" t="inlineStr">
        <is>
          <t>Banquet hall + food</t>
        </is>
      </c>
      <c r="D9" s="9">
        <f>IF(C9="","",IF(C9="Room","996311",IF(C9="Banquet hall + food","996331",IF(C9="Hall rental only","997212","998596"))))</f>
        <v/>
      </c>
      <c r="E9" s="10" t="n">
        <v>1</v>
      </c>
      <c r="F9" s="8" t="n">
        <v>1</v>
      </c>
      <c r="G9" s="11" t="n">
        <v>180000</v>
      </c>
      <c r="H9" s="12">
        <f>IF(OR(E9="",G9=""),0,E9*IF(F9="",1,F9)*G9)</f>
        <v/>
      </c>
      <c r="I9" s="13">
        <f>IF(C9="","",IF(C9="Room",IF(G9&lt;=Rules!$B$3,Rules!$B$4,Rules!$B$5),IF(C9="Banquet hall + food",IF(Rules!$B$6="Yes",Rules!$B$5,Rules!$B$4),Rules!$B$7)))</f>
        <v/>
      </c>
      <c r="J9" s="12">
        <f>IF(I9="",0,ROUND(H9*I9,2))</f>
        <v/>
      </c>
      <c r="K9" s="12">
        <f>H9+J9</f>
        <v/>
      </c>
    </row>
    <row r="10">
      <c r="A10" s="7" t="n">
        <v>2</v>
      </c>
      <c r="B10" s="8" t="inlineStr">
        <is>
          <t>Executive buffet lunch (150 guests)</t>
        </is>
      </c>
      <c r="C10" s="8" t="inlineStr">
        <is>
          <t>Banquet hall + food</t>
        </is>
      </c>
      <c r="D10" s="9">
        <f>IF(C10="","",IF(C10="Room","996311",IF(C10="Banquet hall + food","996331",IF(C10="Hall rental only","997212","998596"))))</f>
        <v/>
      </c>
      <c r="E10" s="10" t="n">
        <v>150</v>
      </c>
      <c r="F10" s="8" t="n">
        <v>1</v>
      </c>
      <c r="G10" s="11" t="n">
        <v>950</v>
      </c>
      <c r="H10" s="12">
        <f>IF(OR(E10="",G10=""),0,E10*IF(F10="",1,F10)*G10)</f>
        <v/>
      </c>
      <c r="I10" s="13">
        <f>IF(C10="","",IF(C10="Room",IF(G10&lt;=Rules!$B$3,Rules!$B$4,Rules!$B$5),IF(C10="Banquet hall + food",IF(Rules!$B$6="Yes",Rules!$B$5,Rules!$B$4),Rules!$B$7)))</f>
        <v/>
      </c>
      <c r="J10" s="12">
        <f>IF(I10="",0,ROUND(H10*I10,2))</f>
        <v/>
      </c>
      <c r="K10" s="12">
        <f>H10+J10</f>
        <v/>
      </c>
    </row>
    <row r="11">
      <c r="A11" s="7" t="n">
        <v>3</v>
      </c>
      <c r="B11" s="8" t="inlineStr">
        <is>
          <t>Deluxe rooms, 10 rooms x 2 nights</t>
        </is>
      </c>
      <c r="C11" s="8" t="inlineStr">
        <is>
          <t>Room</t>
        </is>
      </c>
      <c r="D11" s="9">
        <f>IF(C11="","",IF(C11="Room","996311",IF(C11="Banquet hall + food","996331",IF(C11="Hall rental only","997212","998596"))))</f>
        <v/>
      </c>
      <c r="E11" s="10" t="n">
        <v>10</v>
      </c>
      <c r="F11" s="8" t="n">
        <v>2</v>
      </c>
      <c r="G11" s="11" t="n">
        <v>8500</v>
      </c>
      <c r="H11" s="12">
        <f>IF(OR(E11="",G11=""),0,E11*IF(F11="",1,F11)*G11)</f>
        <v/>
      </c>
      <c r="I11" s="13">
        <f>IF(C11="","",IF(C11="Room",IF(G11&lt;=Rules!$B$3,Rules!$B$4,Rules!$B$5),IF(C11="Banquet hall + food",IF(Rules!$B$6="Yes",Rules!$B$5,Rules!$B$4),Rules!$B$7)))</f>
        <v/>
      </c>
      <c r="J11" s="12">
        <f>IF(I11="",0,ROUND(H11*I11,2))</f>
        <v/>
      </c>
      <c r="K11" s="12">
        <f>H11+J11</f>
        <v/>
      </c>
    </row>
    <row r="12">
      <c r="A12" s="7" t="n">
        <v>4</v>
      </c>
      <c r="B12" s="8" t="inlineStr">
        <is>
          <t>Line-array sound and LED wall</t>
        </is>
      </c>
      <c r="C12" s="8" t="inlineStr">
        <is>
          <t>Extras (AV / decor)</t>
        </is>
      </c>
      <c r="D12" s="9">
        <f>IF(C12="","",IF(C12="Room","996311",IF(C12="Banquet hall + food","996331",IF(C12="Hall rental only","997212","998596"))))</f>
        <v/>
      </c>
      <c r="E12" s="10" t="n">
        <v>1</v>
      </c>
      <c r="F12" s="8" t="n">
        <v>1</v>
      </c>
      <c r="G12" s="11" t="n">
        <v>55000</v>
      </c>
      <c r="H12" s="12">
        <f>IF(OR(E12="",G12=""),0,E12*IF(F12="",1,F12)*G12)</f>
        <v/>
      </c>
      <c r="I12" s="13">
        <f>IF(C12="","",IF(C12="Room",IF(G12&lt;=Rules!$B$3,Rules!$B$4,Rules!$B$5),IF(C12="Banquet hall + food",IF(Rules!$B$6="Yes",Rules!$B$5,Rules!$B$4),Rules!$B$7)))</f>
        <v/>
      </c>
      <c r="J12" s="12">
        <f>IF(I12="",0,ROUND(H12*I12,2))</f>
        <v/>
      </c>
      <c r="K12" s="12">
        <f>H12+J12</f>
        <v/>
      </c>
    </row>
    <row r="13">
      <c r="A13" s="7" t="n">
        <v>5</v>
      </c>
      <c r="B13" s="8" t="n"/>
      <c r="C13" s="8" t="n"/>
      <c r="D13" s="9">
        <f>IF(C13="","",IF(C13="Room","996311",IF(C13="Banquet hall + food","996331",IF(C13="Hall rental only","997212","998596"))))</f>
        <v/>
      </c>
      <c r="E13" s="10" t="n"/>
      <c r="F13" s="8" t="n"/>
      <c r="G13" s="11" t="n"/>
      <c r="H13" s="12">
        <f>IF(OR(E13="",G13=""),0,E13*IF(F13="",1,F13)*G13)</f>
        <v/>
      </c>
      <c r="I13" s="13">
        <f>IF(C13="","",IF(C13="Room",IF(G13&lt;=Rules!$B$3,Rules!$B$4,Rules!$B$5),IF(C13="Banquet hall + food",IF(Rules!$B$6="Yes",Rules!$B$5,Rules!$B$4),Rules!$B$7)))</f>
        <v/>
      </c>
      <c r="J13" s="12">
        <f>IF(I13="",0,ROUND(H13*I13,2))</f>
        <v/>
      </c>
      <c r="K13" s="12">
        <f>H13+J13</f>
        <v/>
      </c>
    </row>
    <row r="14">
      <c r="A14" s="7" t="n">
        <v>6</v>
      </c>
      <c r="B14" s="8" t="n"/>
      <c r="C14" s="8" t="n"/>
      <c r="D14" s="9">
        <f>IF(C14="","",IF(C14="Room","996311",IF(C14="Banquet hall + food","996331",IF(C14="Hall rental only","997212","998596"))))</f>
        <v/>
      </c>
      <c r="E14" s="10" t="n"/>
      <c r="F14" s="8" t="n"/>
      <c r="G14" s="11" t="n"/>
      <c r="H14" s="12">
        <f>IF(OR(E14="",G14=""),0,E14*IF(F14="",1,F14)*G14)</f>
        <v/>
      </c>
      <c r="I14" s="13">
        <f>IF(C14="","",IF(C14="Room",IF(G14&lt;=Rules!$B$3,Rules!$B$4,Rules!$B$5),IF(C14="Banquet hall + food",IF(Rules!$B$6="Yes",Rules!$B$5,Rules!$B$4),Rules!$B$7)))</f>
        <v/>
      </c>
      <c r="J14" s="12">
        <f>IF(I14="",0,ROUND(H14*I14,2))</f>
        <v/>
      </c>
      <c r="K14" s="12">
        <f>H14+J14</f>
        <v/>
      </c>
    </row>
    <row r="15">
      <c r="A15" s="7" t="n">
        <v>7</v>
      </c>
      <c r="B15" s="8" t="n"/>
      <c r="C15" s="8" t="n"/>
      <c r="D15" s="9">
        <f>IF(C15="","",IF(C15="Room","996311",IF(C15="Banquet hall + food","996331",IF(C15="Hall rental only","997212","998596"))))</f>
        <v/>
      </c>
      <c r="E15" s="10" t="n"/>
      <c r="F15" s="8" t="n"/>
      <c r="G15" s="11" t="n"/>
      <c r="H15" s="12">
        <f>IF(OR(E15="",G15=""),0,E15*IF(F15="",1,F15)*G15)</f>
        <v/>
      </c>
      <c r="I15" s="13">
        <f>IF(C15="","",IF(C15="Room",IF(G15&lt;=Rules!$B$3,Rules!$B$4,Rules!$B$5),IF(C15="Banquet hall + food",IF(Rules!$B$6="Yes",Rules!$B$5,Rules!$B$4),Rules!$B$7)))</f>
        <v/>
      </c>
      <c r="J15" s="12">
        <f>IF(I15="",0,ROUND(H15*I15,2))</f>
        <v/>
      </c>
      <c r="K15" s="12">
        <f>H15+J15</f>
        <v/>
      </c>
    </row>
    <row r="16">
      <c r="A16" s="7" t="n">
        <v>8</v>
      </c>
      <c r="B16" s="8" t="n"/>
      <c r="C16" s="8" t="n"/>
      <c r="D16" s="9">
        <f>IF(C16="","",IF(C16="Room","996311",IF(C16="Banquet hall + food","996331",IF(C16="Hall rental only","997212","998596"))))</f>
        <v/>
      </c>
      <c r="E16" s="10" t="n"/>
      <c r="F16" s="8" t="n"/>
      <c r="G16" s="11" t="n"/>
      <c r="H16" s="12">
        <f>IF(OR(E16="",G16=""),0,E16*IF(F16="",1,F16)*G16)</f>
        <v/>
      </c>
      <c r="I16" s="13">
        <f>IF(C16="","",IF(C16="Room",IF(G16&lt;=Rules!$B$3,Rules!$B$4,Rules!$B$5),IF(C16="Banquet hall + food",IF(Rules!$B$6="Yes",Rules!$B$5,Rules!$B$4),Rules!$B$7)))</f>
        <v/>
      </c>
      <c r="J16" s="12">
        <f>IF(I16="",0,ROUND(H16*I16,2))</f>
        <v/>
      </c>
      <c r="K16" s="12">
        <f>H16+J16</f>
        <v/>
      </c>
    </row>
    <row r="17">
      <c r="A17" s="7" t="n">
        <v>9</v>
      </c>
      <c r="B17" s="8" t="n"/>
      <c r="C17" s="8" t="n"/>
      <c r="D17" s="9">
        <f>IF(C17="","",IF(C17="Room","996311",IF(C17="Banquet hall + food","996331",IF(C17="Hall rental only","997212","998596"))))</f>
        <v/>
      </c>
      <c r="E17" s="10" t="n"/>
      <c r="F17" s="8" t="n"/>
      <c r="G17" s="11" t="n"/>
      <c r="H17" s="12">
        <f>IF(OR(E17="",G17=""),0,E17*IF(F17="",1,F17)*G17)</f>
        <v/>
      </c>
      <c r="I17" s="13">
        <f>IF(C17="","",IF(C17="Room",IF(G17&lt;=Rules!$B$3,Rules!$B$4,Rules!$B$5),IF(C17="Banquet hall + food",IF(Rules!$B$6="Yes",Rules!$B$5,Rules!$B$4),Rules!$B$7)))</f>
        <v/>
      </c>
      <c r="J17" s="12">
        <f>IF(I17="",0,ROUND(H17*I17,2))</f>
        <v/>
      </c>
      <c r="K17" s="12">
        <f>H17+J17</f>
        <v/>
      </c>
    </row>
    <row r="18">
      <c r="A18" s="7" t="n">
        <v>10</v>
      </c>
      <c r="B18" s="8" t="n"/>
      <c r="C18" s="8" t="n"/>
      <c r="D18" s="9">
        <f>IF(C18="","",IF(C18="Room","996311",IF(C18="Banquet hall + food","996331",IF(C18="Hall rental only","997212","998596"))))</f>
        <v/>
      </c>
      <c r="E18" s="10" t="n"/>
      <c r="F18" s="8" t="n"/>
      <c r="G18" s="11" t="n"/>
      <c r="H18" s="12">
        <f>IF(OR(E18="",G18=""),0,E18*IF(F18="",1,F18)*G18)</f>
        <v/>
      </c>
      <c r="I18" s="13">
        <f>IF(C18="","",IF(C18="Room",IF(G18&lt;=Rules!$B$3,Rules!$B$4,Rules!$B$5),IF(C18="Banquet hall + food",IF(Rules!$B$6="Yes",Rules!$B$5,Rules!$B$4),Rules!$B$7)))</f>
        <v/>
      </c>
      <c r="J18" s="12">
        <f>IF(I18="",0,ROUND(H18*I18,2))</f>
        <v/>
      </c>
      <c r="K18" s="12">
        <f>H18+J18</f>
        <v/>
      </c>
    </row>
    <row r="19">
      <c r="A19" s="7" t="n">
        <v>11</v>
      </c>
      <c r="B19" s="8" t="n"/>
      <c r="C19" s="8" t="n"/>
      <c r="D19" s="9">
        <f>IF(C19="","",IF(C19="Room","996311",IF(C19="Banquet hall + food","996331",IF(C19="Hall rental only","997212","998596"))))</f>
        <v/>
      </c>
      <c r="E19" s="10" t="n"/>
      <c r="F19" s="8" t="n"/>
      <c r="G19" s="11" t="n"/>
      <c r="H19" s="12">
        <f>IF(OR(E19="",G19=""),0,E19*IF(F19="",1,F19)*G19)</f>
        <v/>
      </c>
      <c r="I19" s="13">
        <f>IF(C19="","",IF(C19="Room",IF(G19&lt;=Rules!$B$3,Rules!$B$4,Rules!$B$5),IF(C19="Banquet hall + food",IF(Rules!$B$6="Yes",Rules!$B$5,Rules!$B$4),Rules!$B$7)))</f>
        <v/>
      </c>
      <c r="J19" s="12">
        <f>IF(I19="",0,ROUND(H19*I19,2))</f>
        <v/>
      </c>
      <c r="K19" s="12">
        <f>H19+J19</f>
        <v/>
      </c>
    </row>
    <row r="20">
      <c r="A20" s="7" t="n">
        <v>12</v>
      </c>
      <c r="B20" s="8" t="n"/>
      <c r="C20" s="8" t="n"/>
      <c r="D20" s="9">
        <f>IF(C20="","",IF(C20="Room","996311",IF(C20="Banquet hall + food","996331",IF(C20="Hall rental only","997212","998596"))))</f>
        <v/>
      </c>
      <c r="E20" s="10" t="n"/>
      <c r="F20" s="8" t="n"/>
      <c r="G20" s="11" t="n"/>
      <c r="H20" s="12">
        <f>IF(OR(E20="",G20=""),0,E20*IF(F20="",1,F20)*G20)</f>
        <v/>
      </c>
      <c r="I20" s="13">
        <f>IF(C20="","",IF(C20="Room",IF(G20&lt;=Rules!$B$3,Rules!$B$4,Rules!$B$5),IF(C20="Banquet hall + food",IF(Rules!$B$6="Yes",Rules!$B$5,Rules!$B$4),Rules!$B$7)))</f>
        <v/>
      </c>
      <c r="J20" s="12">
        <f>IF(I20="",0,ROUND(H20*I20,2))</f>
        <v/>
      </c>
      <c r="K20" s="12">
        <f>H20+J20</f>
        <v/>
      </c>
    </row>
    <row r="21">
      <c r="A21" s="7" t="n">
        <v>13</v>
      </c>
      <c r="B21" s="8" t="n"/>
      <c r="C21" s="8" t="n"/>
      <c r="D21" s="9">
        <f>IF(C21="","",IF(C21="Room","996311",IF(C21="Banquet hall + food","996331",IF(C21="Hall rental only","997212","998596"))))</f>
        <v/>
      </c>
      <c r="E21" s="10" t="n"/>
      <c r="F21" s="8" t="n"/>
      <c r="G21" s="11" t="n"/>
      <c r="H21" s="12">
        <f>IF(OR(E21="",G21=""),0,E21*IF(F21="",1,F21)*G21)</f>
        <v/>
      </c>
      <c r="I21" s="13">
        <f>IF(C21="","",IF(C21="Room",IF(G21&lt;=Rules!$B$3,Rules!$B$4,Rules!$B$5),IF(C21="Banquet hall + food",IF(Rules!$B$6="Yes",Rules!$B$5,Rules!$B$4),Rules!$B$7)))</f>
        <v/>
      </c>
      <c r="J21" s="12">
        <f>IF(I21="",0,ROUND(H21*I21,2))</f>
        <v/>
      </c>
      <c r="K21" s="12">
        <f>H21+J21</f>
        <v/>
      </c>
    </row>
    <row r="22">
      <c r="A22" s="7" t="n">
        <v>14</v>
      </c>
      <c r="B22" s="8" t="n"/>
      <c r="C22" s="8" t="n"/>
      <c r="D22" s="9">
        <f>IF(C22="","",IF(C22="Room","996311",IF(C22="Banquet hall + food","996331",IF(C22="Hall rental only","997212","998596"))))</f>
        <v/>
      </c>
      <c r="E22" s="10" t="n"/>
      <c r="F22" s="8" t="n"/>
      <c r="G22" s="11" t="n"/>
      <c r="H22" s="12">
        <f>IF(OR(E22="",G22=""),0,E22*IF(F22="",1,F22)*G22)</f>
        <v/>
      </c>
      <c r="I22" s="13">
        <f>IF(C22="","",IF(C22="Room",IF(G22&lt;=Rules!$B$3,Rules!$B$4,Rules!$B$5),IF(C22="Banquet hall + food",IF(Rules!$B$6="Yes",Rules!$B$5,Rules!$B$4),Rules!$B$7)))</f>
        <v/>
      </c>
      <c r="J22" s="12">
        <f>IF(I22="",0,ROUND(H22*I22,2))</f>
        <v/>
      </c>
      <c r="K22" s="12">
        <f>H22+J22</f>
        <v/>
      </c>
    </row>
    <row r="24">
      <c r="A24" s="14" t="inlineStr">
        <is>
          <t>Taxable value</t>
        </is>
      </c>
      <c r="G24" s="15">
        <f>SUM(H9:H22)</f>
        <v/>
      </c>
    </row>
    <row r="25">
      <c r="A25" s="16" t="inlineStr">
        <is>
          <t>Taxable value at the low rate (rooms up to the limit, non-specified banquet)</t>
        </is>
      </c>
      <c r="G25" s="12">
        <f>SUMIF(I9:I22,Rules!$B$4,H9:H22)</f>
        <v/>
      </c>
    </row>
    <row r="26">
      <c r="A26" s="16" t="inlineStr">
        <is>
          <t>Taxable value at the high rate</t>
        </is>
      </c>
      <c r="G26" s="12">
        <f>SUMIF(I9:I22,Rules!$B$5,H9:H22)</f>
        <v/>
      </c>
    </row>
    <row r="27">
      <c r="A27" s="16" t="inlineStr">
        <is>
          <t>Total GST</t>
        </is>
      </c>
      <c r="G27" s="12">
        <f>SUM(J9:J22)</f>
        <v/>
      </c>
    </row>
    <row r="28">
      <c r="A28" s="16" t="inlineStr">
        <is>
          <t>CGST (half of total GST)</t>
        </is>
      </c>
      <c r="G28" s="12">
        <f>ROUND(G27/2,2)</f>
        <v/>
      </c>
    </row>
    <row r="29">
      <c r="A29" s="16" t="inlineStr">
        <is>
          <t>SGST (half of total GST)</t>
        </is>
      </c>
      <c r="G29" s="12">
        <f>G27-G28</f>
        <v/>
      </c>
    </row>
    <row r="30">
      <c r="A30" s="16" t="inlineStr">
        <is>
          <t>Total before rounding</t>
        </is>
      </c>
      <c r="G30" s="12">
        <f>G24+G27</f>
        <v/>
      </c>
    </row>
    <row r="31">
      <c r="A31" s="16" t="inlineStr">
        <is>
          <t>Round off</t>
        </is>
      </c>
      <c r="G31" s="12">
        <f>ROUND(G30,0)-G30</f>
        <v/>
      </c>
    </row>
    <row r="32">
      <c r="A32" s="14" t="inlineStr">
        <is>
          <t>INVOICE TOTAL</t>
        </is>
      </c>
      <c r="G32" s="15">
        <f>G30+G31</f>
        <v/>
      </c>
    </row>
    <row r="33">
      <c r="A33" s="16" t="inlineStr">
        <is>
          <t>Less: advance received (receipt voucher no. in notes)</t>
        </is>
      </c>
      <c r="G33" s="11" t="n">
        <v>150000</v>
      </c>
    </row>
    <row r="34">
      <c r="A34" s="14" t="inlineStr">
        <is>
          <t>BALANCE DUE</t>
        </is>
      </c>
      <c r="G34" s="15">
        <f>G32-G33</f>
        <v/>
      </c>
    </row>
    <row r="35">
      <c r="A35" s="16" t="inlineStr">
        <is>
          <t>GST billed at the high rate (recipient may claim, subject to Section 17(5) checks)</t>
        </is>
      </c>
      <c r="G35" s="12">
        <f>SUMIF(I9:I22,Rules!$B$5,J9:J22)</f>
        <v/>
      </c>
    </row>
    <row r="37" ht="54" customHeight="1">
      <c r="A37" s="2" t="inlineStr">
        <is>
          <t>Notes: invoice number up to 16 characters (letters, digits, / and -). Issue within 30 days of the service. A hotel is normally the place of supply for rooms and banquets in its own state, so CGST + SGST apply even to a guest registered elsewhere. Print your FSSAI number on food invoices. Deduct advances only against a receipt voucher issued when the money was received.</t>
        </is>
      </c>
    </row>
    <row r="38"/>
    <row r="39"/>
  </sheetData>
  <mergeCells count="39">
    <mergeCell ref="F4:G4"/>
    <mergeCell ref="J5:K5"/>
    <mergeCell ref="B3:C3"/>
    <mergeCell ref="A27:F27"/>
    <mergeCell ref="G27:H27"/>
    <mergeCell ref="F6:G6"/>
    <mergeCell ref="A26:F26"/>
    <mergeCell ref="A1:K1"/>
    <mergeCell ref="F3:G3"/>
    <mergeCell ref="A33:F33"/>
    <mergeCell ref="J6:K6"/>
    <mergeCell ref="F5:G5"/>
    <mergeCell ref="A32:F32"/>
    <mergeCell ref="G28:H28"/>
    <mergeCell ref="A35:F35"/>
    <mergeCell ref="A29:F29"/>
    <mergeCell ref="J4:K4"/>
    <mergeCell ref="G34:H34"/>
    <mergeCell ref="A28:F28"/>
    <mergeCell ref="G24:H24"/>
    <mergeCell ref="G30:H30"/>
    <mergeCell ref="G33:H33"/>
    <mergeCell ref="A2:K2"/>
    <mergeCell ref="A31:F31"/>
    <mergeCell ref="A37:K39"/>
    <mergeCell ref="A34:F34"/>
    <mergeCell ref="A30:F30"/>
    <mergeCell ref="G26:H26"/>
    <mergeCell ref="A24:F24"/>
    <mergeCell ref="G29:H29"/>
    <mergeCell ref="J3:K3"/>
    <mergeCell ref="B6:C6"/>
    <mergeCell ref="G35:H35"/>
    <mergeCell ref="B5:C5"/>
    <mergeCell ref="G32:H32"/>
    <mergeCell ref="G25:H25"/>
    <mergeCell ref="G31:H31"/>
    <mergeCell ref="B4:C4"/>
    <mergeCell ref="A25:F25"/>
  </mergeCells>
  <dataValidations count="1">
    <dataValidation sqref="C9 C10 C11 C12 C13 C14 C15 C16 C17 C18 C19 C20 C21 C22" showDropDown="0" showInputMessage="0" showErrorMessage="0" allowBlank="1" type="list">
      <formula1>"Room,Banquet hall + food,Hall rental only,Extras (AV / decor)"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2" customWidth="1" min="1" max="1"/>
    <col width="16" customWidth="1" min="2" max="2"/>
    <col width="60" customWidth="1" min="3" max="3"/>
  </cols>
  <sheetData>
    <row r="1" ht="30" customHeight="1">
      <c r="A1" s="1" t="inlineStr">
        <is>
          <t>RATE RULES  |  change a yellow cell and every sheet recalculates</t>
        </is>
      </c>
    </row>
    <row r="2" ht="32" customHeight="1">
      <c r="A2" s="6" t="inlineStr">
        <is>
          <t>Rule</t>
        </is>
      </c>
      <c r="B2" s="6" t="inlineStr">
        <is>
          <t>Value</t>
        </is>
      </c>
      <c r="C2" s="6" t="inlineStr">
        <is>
          <t>What it means</t>
        </is>
      </c>
    </row>
    <row r="3" ht="46" customHeight="1">
      <c r="A3" s="17" t="inlineStr">
        <is>
          <t>Room slab limit (₹ per room per night)</t>
        </is>
      </c>
      <c r="B3" s="18" t="n">
        <v>7500</v>
      </c>
      <c r="C3" s="19" t="inlineStr">
        <is>
          <t>Rooms charged up to this value take the low rate, above it the high rate. Confirm the exact edge with the notification and your CA; avoid pricing at exactly the limit.</t>
        </is>
      </c>
    </row>
    <row r="4" ht="46" customHeight="1">
      <c r="A4" s="17" t="inlineStr">
        <is>
          <t>Rate for rooms up to the limit</t>
        </is>
      </c>
      <c r="B4" s="20" t="n">
        <v>0.05</v>
      </c>
      <c r="C4" s="19" t="inlineStr">
        <is>
          <t>Accommodation slab after 22 Sep 2025 (no input tax credit for the hotel on this supply).</t>
        </is>
      </c>
    </row>
    <row r="5" ht="46" customHeight="1">
      <c r="A5" s="17" t="inlineStr">
        <is>
          <t>Rate for rooms above the limit / restaurant at specified premises</t>
        </is>
      </c>
      <c r="B5" s="20" t="n">
        <v>0.18</v>
      </c>
      <c r="C5" s="19" t="inlineStr">
        <is>
          <t>Also the rate for banquet hall + food at specified premises.</t>
        </is>
      </c>
    </row>
    <row r="6" ht="46" customHeight="1">
      <c r="A6" s="17" t="inlineStr">
        <is>
          <t>Is the hotel "specified premises"? (Yes / No)</t>
        </is>
      </c>
      <c r="B6" s="18" t="inlineStr">
        <is>
          <t>Yes</t>
        </is>
      </c>
      <c r="C6" s="19" t="inlineStr">
        <is>
          <t>Yes = a room was sold above the limit in the preceding financial year, or you filed the declaration. No = banquet and restaurant food at the low rate.</t>
        </is>
      </c>
    </row>
    <row r="7" ht="46" customHeight="1">
      <c r="A7" s="17" t="inlineStr">
        <is>
          <t>Rate for hall-only rental and extras (AV, decor, DJ)</t>
        </is>
      </c>
      <c r="B7" s="20" t="n">
        <v>0.18</v>
      </c>
      <c r="C7" s="19" t="inlineStr">
        <is>
          <t>Billed as their own services (SAC 997212 for the hall, 998596 for event extras).</t>
        </is>
      </c>
    </row>
    <row r="9" ht="42" customHeight="1">
      <c r="A9" s="2" t="inlineStr">
        <is>
          <t>Rates are correct to our reading of the CGST rate notifications as amended up to 15/2025 (effective 22 Sep 2025). They are a working aid, not tax advice: confirm slabs, specified-premises status and ITC treatment with your CA before you issue tax invoices.</t>
        </is>
      </c>
    </row>
    <row r="10"/>
    <row r="11"/>
  </sheetData>
  <mergeCells count="2">
    <mergeCell ref="A1:C1"/>
    <mergeCell ref="A9:C11"/>
  </mergeCells>
  <dataValidations count="1">
    <dataValidation sqref="B6"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27"/>
  <sheetViews>
    <sheetView workbookViewId="0">
      <selection activeCell="A1" sqref="A1"/>
    </sheetView>
  </sheetViews>
  <sheetFormatPr baseColWidth="8" defaultRowHeight="15"/>
  <cols>
    <col width="13" customWidth="1" min="1" max="1"/>
    <col width="38" customWidth="1" min="2" max="2"/>
    <col width="20" customWidth="1" min="3" max="3"/>
    <col width="14" customWidth="1" min="4" max="4"/>
    <col width="10" customWidth="1" min="5" max="5"/>
    <col width="13" customWidth="1" min="6" max="6"/>
    <col width="15" customWidth="1" min="7" max="7"/>
  </cols>
  <sheetData>
    <row r="1" ht="30" customHeight="1">
      <c r="A1" s="1" t="inlineStr">
        <is>
          <t>GUEST FOLIO  |  ROOM STAY BILL (mixed slabs on one bill)</t>
        </is>
      </c>
    </row>
    <row r="2" ht="28" customHeight="1">
      <c r="A2" s="2" t="inlineStr">
        <is>
          <t>One guest, one stay. Each line picks its GST rate from the Rules sheet: rooms by the nightly value, restaurant food by specified-premises status, everything else at the high rate.</t>
        </is>
      </c>
    </row>
    <row r="3">
      <c r="A3" s="3" t="inlineStr">
        <is>
          <t>Guest</t>
        </is>
      </c>
      <c r="B3" s="4" t="inlineStr">
        <is>
          <t>Guest name / company</t>
        </is>
      </c>
      <c r="E3" s="3" t="inlineStr">
        <is>
          <t>Room</t>
        </is>
      </c>
      <c r="F3" s="4" t="inlineStr">
        <is>
          <t>412</t>
        </is>
      </c>
    </row>
    <row r="4">
      <c r="A4" s="3" t="inlineStr">
        <is>
          <t>Guest GSTIN</t>
        </is>
      </c>
      <c r="B4" s="4" t="inlineStr"/>
      <c r="E4" s="3" t="inlineStr">
        <is>
          <t>Bill no.</t>
        </is>
      </c>
      <c r="F4" s="4" t="inlineStr">
        <is>
          <t>FOL/2627/08841</t>
        </is>
      </c>
    </row>
    <row r="6" ht="32" customHeight="1">
      <c r="A6" s="6" t="inlineStr">
        <is>
          <t>Date</t>
        </is>
      </c>
      <c r="B6" s="6" t="inlineStr">
        <is>
          <t>Description</t>
        </is>
      </c>
      <c r="C6" s="6" t="inlineStr">
        <is>
          <t>Type</t>
        </is>
      </c>
      <c r="D6" s="6" t="inlineStr">
        <is>
          <t>Amount (₹)</t>
        </is>
      </c>
      <c r="E6" s="6" t="inlineStr">
        <is>
          <t>GST rate</t>
        </is>
      </c>
      <c r="F6" s="6" t="inlineStr">
        <is>
          <t>GST (₹)</t>
        </is>
      </c>
      <c r="G6" s="6" t="inlineStr">
        <is>
          <t>Total (₹)</t>
        </is>
      </c>
    </row>
    <row r="7">
      <c r="A7" s="21" t="n">
        <v>46288</v>
      </c>
      <c r="B7" s="8" t="inlineStr">
        <is>
          <t>Room 412 tariff</t>
        </is>
      </c>
      <c r="C7" s="8" t="inlineStr">
        <is>
          <t>Room</t>
        </is>
      </c>
      <c r="D7" s="11" t="n">
        <v>6800</v>
      </c>
      <c r="E7" s="13">
        <f>IF(C7="","",IF(C7="Room",IF(D7&lt;=Rules!$B$3,Rules!$B$4,Rules!$B$5),IF(C7="Restaurant",IF(Rules!$B$6="Yes",Rules!$B$5,Rules!$B$4),Rules!$B$7)))</f>
        <v/>
      </c>
      <c r="F7" s="12">
        <f>IF(E7="",0,ROUND(D7*E7,2))</f>
        <v/>
      </c>
      <c r="G7" s="12">
        <f>IF(D7="",0,D7+F7)</f>
        <v/>
      </c>
    </row>
    <row r="8">
      <c r="A8" s="21" t="n">
        <v>46289</v>
      </c>
      <c r="B8" s="8" t="inlineStr">
        <is>
          <t>Room 412 tariff</t>
        </is>
      </c>
      <c r="C8" s="8" t="inlineStr">
        <is>
          <t>Room</t>
        </is>
      </c>
      <c r="D8" s="11" t="n">
        <v>6800</v>
      </c>
      <c r="E8" s="13">
        <f>IF(C8="","",IF(C8="Room",IF(D8&lt;=Rules!$B$3,Rules!$B$4,Rules!$B$5),IF(C8="Restaurant",IF(Rules!$B$6="Yes",Rules!$B$5,Rules!$B$4),Rules!$B$7)))</f>
        <v/>
      </c>
      <c r="F8" s="12">
        <f>IF(E8="",0,ROUND(D8*E8,2))</f>
        <v/>
      </c>
      <c r="G8" s="12">
        <f>IF(D8="",0,D8+F8)</f>
        <v/>
      </c>
    </row>
    <row r="9">
      <c r="A9" s="21" t="n">
        <v>46290</v>
      </c>
      <c r="B9" s="8" t="inlineStr">
        <is>
          <t>Room 412 tariff</t>
        </is>
      </c>
      <c r="C9" s="8" t="inlineStr">
        <is>
          <t>Room</t>
        </is>
      </c>
      <c r="D9" s="11" t="n">
        <v>6800</v>
      </c>
      <c r="E9" s="13">
        <f>IF(C9="","",IF(C9="Room",IF(D9&lt;=Rules!$B$3,Rules!$B$4,Rules!$B$5),IF(C9="Restaurant",IF(Rules!$B$6="Yes",Rules!$B$5,Rules!$B$4),Rules!$B$7)))</f>
        <v/>
      </c>
      <c r="F9" s="12">
        <f>IF(E9="",0,ROUND(D9*E9,2))</f>
        <v/>
      </c>
      <c r="G9" s="12">
        <f>IF(D9="",0,D9+F9)</f>
        <v/>
      </c>
    </row>
    <row r="10">
      <c r="A10" s="21" t="n">
        <v>46288</v>
      </c>
      <c r="B10" s="8" t="inlineStr">
        <is>
          <t>Restaurant dinner</t>
        </is>
      </c>
      <c r="C10" s="8" t="inlineStr">
        <is>
          <t>Restaurant</t>
        </is>
      </c>
      <c r="D10" s="11" t="n">
        <v>2400</v>
      </c>
      <c r="E10" s="13">
        <f>IF(C10="","",IF(C10="Room",IF(D10&lt;=Rules!$B$3,Rules!$B$4,Rules!$B$5),IF(C10="Restaurant",IF(Rules!$B$6="Yes",Rules!$B$5,Rules!$B$4),Rules!$B$7)))</f>
        <v/>
      </c>
      <c r="F10" s="12">
        <f>IF(E10="",0,ROUND(D10*E10,2))</f>
        <v/>
      </c>
      <c r="G10" s="12">
        <f>IF(D10="",0,D10+F10)</f>
        <v/>
      </c>
    </row>
    <row r="11">
      <c r="A11" s="21" t="n">
        <v>46289</v>
      </c>
      <c r="B11" s="8" t="inlineStr">
        <is>
          <t>Restaurant dinner</t>
        </is>
      </c>
      <c r="C11" s="8" t="inlineStr">
        <is>
          <t>Restaurant</t>
        </is>
      </c>
      <c r="D11" s="11" t="n">
        <v>2400</v>
      </c>
      <c r="E11" s="13">
        <f>IF(C11="","",IF(C11="Room",IF(D11&lt;=Rules!$B$3,Rules!$B$4,Rules!$B$5),IF(C11="Restaurant",IF(Rules!$B$6="Yes",Rules!$B$5,Rules!$B$4),Rules!$B$7)))</f>
        <v/>
      </c>
      <c r="F11" s="12">
        <f>IF(E11="",0,ROUND(D11*E11,2))</f>
        <v/>
      </c>
      <c r="G11" s="12">
        <f>IF(D11="",0,D11+F11)</f>
        <v/>
      </c>
    </row>
    <row r="12">
      <c r="A12" s="21" t="n">
        <v>46289</v>
      </c>
      <c r="B12" s="8" t="inlineStr">
        <is>
          <t>Laundry</t>
        </is>
      </c>
      <c r="C12" s="8" t="inlineStr">
        <is>
          <t>Other</t>
        </is>
      </c>
      <c r="D12" s="11" t="n">
        <v>600</v>
      </c>
      <c r="E12" s="13">
        <f>IF(C12="","",IF(C12="Room",IF(D12&lt;=Rules!$B$3,Rules!$B$4,Rules!$B$5),IF(C12="Restaurant",IF(Rules!$B$6="Yes",Rules!$B$5,Rules!$B$4),Rules!$B$7)))</f>
        <v/>
      </c>
      <c r="F12" s="12">
        <f>IF(E12="",0,ROUND(D12*E12,2))</f>
        <v/>
      </c>
      <c r="G12" s="12">
        <f>IF(D12="",0,D12+F12)</f>
        <v/>
      </c>
    </row>
    <row r="13">
      <c r="A13" s="21" t="n"/>
      <c r="B13" s="8" t="n"/>
      <c r="C13" s="8" t="n"/>
      <c r="D13" s="11" t="n"/>
      <c r="E13" s="13">
        <f>IF(C13="","",IF(C13="Room",IF(D13&lt;=Rules!$B$3,Rules!$B$4,Rules!$B$5),IF(C13="Restaurant",IF(Rules!$B$6="Yes",Rules!$B$5,Rules!$B$4),Rules!$B$7)))</f>
        <v/>
      </c>
      <c r="F13" s="12">
        <f>IF(E13="",0,ROUND(D13*E13,2))</f>
        <v/>
      </c>
      <c r="G13" s="12">
        <f>IF(D13="",0,D13+F13)</f>
        <v/>
      </c>
    </row>
    <row r="14">
      <c r="A14" s="21" t="n"/>
      <c r="B14" s="8" t="n"/>
      <c r="C14" s="8" t="n"/>
      <c r="D14" s="11" t="n"/>
      <c r="E14" s="13">
        <f>IF(C14="","",IF(C14="Room",IF(D14&lt;=Rules!$B$3,Rules!$B$4,Rules!$B$5),IF(C14="Restaurant",IF(Rules!$B$6="Yes",Rules!$B$5,Rules!$B$4),Rules!$B$7)))</f>
        <v/>
      </c>
      <c r="F14" s="12">
        <f>IF(E14="",0,ROUND(D14*E14,2))</f>
        <v/>
      </c>
      <c r="G14" s="12">
        <f>IF(D14="",0,D14+F14)</f>
        <v/>
      </c>
    </row>
    <row r="15">
      <c r="A15" s="21" t="n"/>
      <c r="B15" s="8" t="n"/>
      <c r="C15" s="8" t="n"/>
      <c r="D15" s="11" t="n"/>
      <c r="E15" s="13">
        <f>IF(C15="","",IF(C15="Room",IF(D15&lt;=Rules!$B$3,Rules!$B$4,Rules!$B$5),IF(C15="Restaurant",IF(Rules!$B$6="Yes",Rules!$B$5,Rules!$B$4),Rules!$B$7)))</f>
        <v/>
      </c>
      <c r="F15" s="12">
        <f>IF(E15="",0,ROUND(D15*E15,2))</f>
        <v/>
      </c>
      <c r="G15" s="12">
        <f>IF(D15="",0,D15+F15)</f>
        <v/>
      </c>
    </row>
    <row r="16">
      <c r="A16" s="21" t="n"/>
      <c r="B16" s="8" t="n"/>
      <c r="C16" s="8" t="n"/>
      <c r="D16" s="11" t="n"/>
      <c r="E16" s="13">
        <f>IF(C16="","",IF(C16="Room",IF(D16&lt;=Rules!$B$3,Rules!$B$4,Rules!$B$5),IF(C16="Restaurant",IF(Rules!$B$6="Yes",Rules!$B$5,Rules!$B$4),Rules!$B$7)))</f>
        <v/>
      </c>
      <c r="F16" s="12">
        <f>IF(E16="",0,ROUND(D16*E16,2))</f>
        <v/>
      </c>
      <c r="G16" s="12">
        <f>IF(D16="",0,D16+F16)</f>
        <v/>
      </c>
    </row>
    <row r="17">
      <c r="A17" s="21" t="n"/>
      <c r="B17" s="8" t="n"/>
      <c r="C17" s="8" t="n"/>
      <c r="D17" s="11" t="n"/>
      <c r="E17" s="13">
        <f>IF(C17="","",IF(C17="Room",IF(D17&lt;=Rules!$B$3,Rules!$B$4,Rules!$B$5),IF(C17="Restaurant",IF(Rules!$B$6="Yes",Rules!$B$5,Rules!$B$4),Rules!$B$7)))</f>
        <v/>
      </c>
      <c r="F17" s="12">
        <f>IF(E17="",0,ROUND(D17*E17,2))</f>
        <v/>
      </c>
      <c r="G17" s="12">
        <f>IF(D17="",0,D17+F17)</f>
        <v/>
      </c>
    </row>
    <row r="18">
      <c r="A18" s="21" t="n"/>
      <c r="B18" s="8" t="n"/>
      <c r="C18" s="8" t="n"/>
      <c r="D18" s="11" t="n"/>
      <c r="E18" s="13">
        <f>IF(C18="","",IF(C18="Room",IF(D18&lt;=Rules!$B$3,Rules!$B$4,Rules!$B$5),IF(C18="Restaurant",IF(Rules!$B$6="Yes",Rules!$B$5,Rules!$B$4),Rules!$B$7)))</f>
        <v/>
      </c>
      <c r="F18" s="12">
        <f>IF(E18="",0,ROUND(D18*E18,2))</f>
        <v/>
      </c>
      <c r="G18" s="12">
        <f>IF(D18="",0,D18+F18)</f>
        <v/>
      </c>
    </row>
    <row r="19">
      <c r="A19" s="21" t="n"/>
      <c r="B19" s="8" t="n"/>
      <c r="C19" s="8" t="n"/>
      <c r="D19" s="11" t="n"/>
      <c r="E19" s="13">
        <f>IF(C19="","",IF(C19="Room",IF(D19&lt;=Rules!$B$3,Rules!$B$4,Rules!$B$5),IF(C19="Restaurant",IF(Rules!$B$6="Yes",Rules!$B$5,Rules!$B$4),Rules!$B$7)))</f>
        <v/>
      </c>
      <c r="F19" s="12">
        <f>IF(E19="",0,ROUND(D19*E19,2))</f>
        <v/>
      </c>
      <c r="G19" s="12">
        <f>IF(D19="",0,D19+F19)</f>
        <v/>
      </c>
    </row>
    <row r="20">
      <c r="A20" s="21" t="n"/>
      <c r="B20" s="8" t="n"/>
      <c r="C20" s="8" t="n"/>
      <c r="D20" s="11" t="n"/>
      <c r="E20" s="13">
        <f>IF(C20="","",IF(C20="Room",IF(D20&lt;=Rules!$B$3,Rules!$B$4,Rules!$B$5),IF(C20="Restaurant",IF(Rules!$B$6="Yes",Rules!$B$5,Rules!$B$4),Rules!$B$7)))</f>
        <v/>
      </c>
      <c r="F20" s="12">
        <f>IF(E20="",0,ROUND(D20*E20,2))</f>
        <v/>
      </c>
      <c r="G20" s="12">
        <f>IF(D20="",0,D20+F20)</f>
        <v/>
      </c>
    </row>
    <row r="21">
      <c r="A21" s="21" t="n"/>
      <c r="B21" s="8" t="n"/>
      <c r="C21" s="8" t="n"/>
      <c r="D21" s="11" t="n"/>
      <c r="E21" s="13">
        <f>IF(C21="","",IF(C21="Room",IF(D21&lt;=Rules!$B$3,Rules!$B$4,Rules!$B$5),IF(C21="Restaurant",IF(Rules!$B$6="Yes",Rules!$B$5,Rules!$B$4),Rules!$B$7)))</f>
        <v/>
      </c>
      <c r="F21" s="12">
        <f>IF(E21="",0,ROUND(D21*E21,2))</f>
        <v/>
      </c>
      <c r="G21" s="12">
        <f>IF(D21="",0,D21+F21)</f>
        <v/>
      </c>
    </row>
    <row r="22">
      <c r="A22" s="21" t="n"/>
      <c r="B22" s="8" t="n"/>
      <c r="C22" s="8" t="n"/>
      <c r="D22" s="11" t="n"/>
      <c r="E22" s="13">
        <f>IF(C22="","",IF(C22="Room",IF(D22&lt;=Rules!$B$3,Rules!$B$4,Rules!$B$5),IF(C22="Restaurant",IF(Rules!$B$6="Yes",Rules!$B$5,Rules!$B$4),Rules!$B$7)))</f>
        <v/>
      </c>
      <c r="F22" s="12">
        <f>IF(E22="",0,ROUND(D22*E22,2))</f>
        <v/>
      </c>
      <c r="G22" s="12">
        <f>IF(D22="",0,D22+F22)</f>
        <v/>
      </c>
    </row>
    <row r="24">
      <c r="A24" s="22" t="inlineStr">
        <is>
          <t>Total before GST</t>
        </is>
      </c>
      <c r="D24" s="12">
        <f>SUM(D7:D22)</f>
        <v/>
      </c>
    </row>
    <row r="25">
      <c r="A25" s="22" t="inlineStr">
        <is>
          <t>GST at the low rate</t>
        </is>
      </c>
      <c r="D25" s="12">
        <f>SUMIF(E7:E22,Rules!$B$4,F7:F22)</f>
        <v/>
      </c>
    </row>
    <row r="26">
      <c r="A26" s="22" t="inlineStr">
        <is>
          <t>GST at the high rate</t>
        </is>
      </c>
      <c r="D26" s="12">
        <f>SUMIF(E7:E22,Rules!$B$5,F7:F22)</f>
        <v/>
      </c>
    </row>
    <row r="27">
      <c r="A27" s="22" t="inlineStr">
        <is>
          <t>FOLIO TOTAL</t>
        </is>
      </c>
      <c r="D27" s="12">
        <f>SUM(G7:G22)</f>
        <v/>
      </c>
    </row>
  </sheetData>
  <mergeCells count="14">
    <mergeCell ref="F3:G3"/>
    <mergeCell ref="F4:G4"/>
    <mergeCell ref="A25:C25"/>
    <mergeCell ref="A1:G1"/>
    <mergeCell ref="D27:F27"/>
    <mergeCell ref="B3:C3"/>
    <mergeCell ref="A27:C27"/>
    <mergeCell ref="A2:G2"/>
    <mergeCell ref="A24:C24"/>
    <mergeCell ref="D26:F26"/>
    <mergeCell ref="D25:F25"/>
    <mergeCell ref="A26:C26"/>
    <mergeCell ref="B4:C4"/>
    <mergeCell ref="D24:F24"/>
  </mergeCells>
  <dataValidations count="1">
    <dataValidation sqref="C7 C8 C9 C10 C11 C12 C13 C14 C15 C16 C17 C18 C19 C20 C21 C22" showDropDown="0" showInputMessage="0" showErrorMessage="0" allowBlank="1" type="list">
      <formula1>"Room,Restaurant,Other"</formula1>
    </dataValidation>
  </dataValidation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Venura</dc:creator>
  <dc:title xmlns:dc="http://purl.org/dc/elements/1.1/">Hotel banquet and room invoice workbook</dc:title>
  <dcterms:created xmlns:dcterms="http://purl.org/dc/terms/" xmlns:xsi="http://www.w3.org/2001/XMLSchema-instance" xsi:type="dcterms:W3CDTF">2026-09-24T18:53:11Z</dcterms:created>
  <dcterms:modified xmlns:dcterms="http://purl.org/dc/terms/" xmlns:xsi="http://www.w3.org/2001/XMLSchema-instance" xsi:type="dcterms:W3CDTF">2026-09-24T18:53:11Z</dcterms:modified>
</cp:coreProperties>
</file>