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Bookings" sheetId="2" state="visible" r:id="rId2"/>
    <sheet xmlns:r="http://schemas.openxmlformats.org/officeDocument/2006/relationships" name="Clash checker" sheetId="3" state="visible" r:id="rId3"/>
    <sheet xmlns:r="http://schemas.openxmlformats.org/officeDocument/2006/relationships" name="Test cases" sheetId="4" state="visible" r:id="rId4"/>
    <sheet xmlns:r="http://schemas.openxmlformats.org/officeDocument/2006/relationships" name="Rate rules" sheetId="5" state="visible" r:id="rId5"/>
  </sheets>
  <definedNames/>
  <calcPr calcId="124519" fullCalcOnLoad="1"/>
</workbook>
</file>

<file path=xl/styles.xml><?xml version="1.0" encoding="utf-8"?>
<styleSheet xmlns="http://schemas.openxmlformats.org/spreadsheetml/2006/main">
  <numFmts count="4">
    <numFmt numFmtId="164" formatCode="yyyy-mm-dd h:mm:ss"/>
    <numFmt numFmtId="165" formatCode="dd-mmm-yy hh:mm"/>
    <numFmt numFmtId="166" formatCode="dd-mmm-yy"/>
    <numFmt numFmtId="167" formatCode="0.000"/>
  </numFmts>
  <fonts count="6">
    <font>
      <name val="Calibri"/>
      <family val="2"/>
      <color theme="1"/>
      <sz val="11"/>
      <scheme val="minor"/>
    </font>
    <font>
      <b val="1"/>
      <color rgb="001A2B6D"/>
      <sz val="16"/>
    </font>
    <font>
      <i val="1"/>
      <color rgb="00555555"/>
    </font>
    <font>
      <b val="1"/>
    </font>
    <font>
      <b val="1"/>
      <color rgb="00FFFFFF"/>
    </font>
    <font>
      <color rgb="00666666"/>
      <sz val="9"/>
    </font>
  </fonts>
  <fills count="5">
    <fill>
      <patternFill/>
    </fill>
    <fill>
      <patternFill patternType="gray125"/>
    </fill>
    <fill>
      <patternFill patternType="solid">
        <fgColor rgb="001A2B6D"/>
        <bgColor rgb="001A2B6D"/>
      </patternFill>
    </fill>
    <fill>
      <patternFill patternType="solid">
        <fgColor rgb="00FFF2CC"/>
        <bgColor rgb="00FFF2CC"/>
      </patternFill>
    </fill>
    <fill>
      <patternFill patternType="solid">
        <fgColor rgb="00F2F2F2"/>
        <bgColor rgb="00F2F2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2" borderId="1" applyAlignment="1" pivotButton="0" quotePrefix="0" xfId="0">
      <alignment horizontal="center" vertical="center" wrapText="1"/>
    </xf>
    <xf numFmtId="0" fontId="0" fillId="3" borderId="1" applyAlignment="1" pivotButton="0" quotePrefix="0" xfId="0">
      <alignment horizontal="right"/>
    </xf>
    <xf numFmtId="165" fontId="0" fillId="3" borderId="1" applyAlignment="1" pivotButton="0" quotePrefix="0" xfId="0">
      <alignment horizontal="right"/>
    </xf>
    <xf numFmtId="0" fontId="0" fillId="4" borderId="1" applyAlignment="1" pivotButton="0" quotePrefix="0" xfId="0">
      <alignment horizontal="right"/>
    </xf>
    <xf numFmtId="1" fontId="0" fillId="3" borderId="1" applyAlignment="1" pivotButton="0" quotePrefix="0" xfId="0">
      <alignment horizontal="right"/>
    </xf>
    <xf numFmtId="1" fontId="3" fillId="4" borderId="1" applyAlignment="1" pivotButton="0" quotePrefix="0" xfId="0">
      <alignment horizontal="right"/>
    </xf>
    <xf numFmtId="0" fontId="3" fillId="4" borderId="1" applyAlignment="1" pivotButton="0" quotePrefix="0" xfId="0">
      <alignment horizontal="right"/>
    </xf>
    <xf numFmtId="0" fontId="5" fillId="0" borderId="0" applyAlignment="1" pivotButton="0" quotePrefix="0" xfId="0">
      <alignment vertical="top" wrapText="1"/>
    </xf>
    <xf numFmtId="1" fontId="0" fillId="4" borderId="1" applyAlignment="1" pivotButton="0" quotePrefix="0" xfId="0">
      <alignment horizontal="right"/>
    </xf>
    <xf numFmtId="3" fontId="0" fillId="3" borderId="1" applyAlignment="1" pivotButton="0" quotePrefix="0" xfId="0">
      <alignment horizontal="right"/>
    </xf>
    <xf numFmtId="2" fontId="0" fillId="3" borderId="1" applyAlignment="1" pivotButton="0" quotePrefix="0" xfId="0">
      <alignment horizontal="right"/>
    </xf>
    <xf numFmtId="166" fontId="0" fillId="3" borderId="1" applyAlignment="1" pivotButton="0" quotePrefix="0" xfId="0">
      <alignment horizontal="right"/>
    </xf>
    <xf numFmtId="2" fontId="0" fillId="4" borderId="1" applyAlignment="1" pivotButton="0" quotePrefix="0" xfId="0">
      <alignment horizontal="right"/>
    </xf>
    <xf numFmtId="3" fontId="0" fillId="4" borderId="1" applyAlignment="1" pivotButton="0" quotePrefix="0" xfId="0">
      <alignment horizontal="right"/>
    </xf>
    <xf numFmtId="167" fontId="0" fillId="4" borderId="1" applyAlignment="1" pivotButton="0" quotePrefix="0" xfId="0">
      <alignment horizontal="right"/>
    </xf>
  </cellXfs>
  <cellStyles count="1">
    <cellStyle name="Normal" xfId="0" builtinId="0" hidden="0"/>
  </cellStyles>
  <dxfs count="3">
    <dxf>
      <font>
        <b val="1"/>
        <color rgb="009C0006"/>
      </font>
      <fill>
        <patternFill patternType="solid">
          <fgColor rgb="00F4B6B6"/>
          <bgColor rgb="00F4B6B6"/>
        </patternFill>
      </fill>
    </dxf>
    <dxf>
      <font>
        <b val="1"/>
        <color rgb="00375623"/>
      </font>
      <fill>
        <patternFill patternType="solid">
          <fgColor rgb="00E2F0D9"/>
          <bgColor rgb="00E2F0D9"/>
        </patternFill>
      </fill>
    </dxf>
    <dxf>
      <fill>
        <patternFill patternType="solid">
          <fgColor rgb="00E2F0D9"/>
          <bgColor rgb="00E2F0D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4" customWidth="1" min="1" max="1"/>
    <col width="118" customWidth="1" min="2" max="2"/>
  </cols>
  <sheetData>
    <row r="1">
      <c r="A1" s="1" t="inlineStr">
        <is>
          <t>Hall booking clash checker and test cases</t>
        </is>
      </c>
    </row>
    <row r="2">
      <c r="A2" s="2" t="inlineStr">
        <is>
          <t>A working overlap rule in Excel, and twelve tests that show how the rule behaves at the edges.</t>
        </is>
      </c>
    </row>
    <row r="4" ht="52" customHeight="1">
      <c r="A4" s="3" t="inlineStr">
        <is>
          <t>The rule</t>
        </is>
      </c>
      <c r="B4" s="4" t="inlineStr">
        <is>
          <t>Two bookings clash when they are for the same hall, their time ranges overlap, and the existing booking is Confirmed or an unexpired Hold. Overlap means: existing start &lt; new end AND existing end &gt; new start. A buffer widens the new range on both sides so cleaning and set-up time is protected.</t>
        </is>
      </c>
    </row>
    <row r="5" ht="52" customHeight="1">
      <c r="A5" s="3" t="inlineStr">
        <is>
          <t>Bookings sheet</t>
        </is>
      </c>
      <c r="B5" s="4" t="inlineStr">
        <is>
          <t>List every booking with hall, start and end as date and time, status and, for holds, when the hold expires. Cancelled bookings never clash. Expired holds never clash. A function that runs past midnight simply has an end time on the next date.</t>
        </is>
      </c>
    </row>
    <row r="6" ht="52" customHeight="1">
      <c r="A6" s="3" t="inlineStr">
        <is>
          <t>Clash checker sheet</t>
        </is>
      </c>
      <c r="B6" s="4" t="inlineStr">
        <is>
          <t>Enter a hall, a start, an end, a buffer in minutes and the as-of date and time. The sheet says FREE or CLASH and names the first booking in the way.</t>
        </is>
      </c>
    </row>
    <row r="7" ht="52" customHeight="1">
      <c r="A7" s="3" t="inlineStr">
        <is>
          <t>Test cases sheet</t>
        </is>
      </c>
      <c r="B7" s="4" t="inlineStr">
        <is>
          <t>Twelve requests with the expected answer. The Actual column is computed by the same rule. If you change the rule or the sample bookings, the Result column tells you what broke.</t>
        </is>
      </c>
    </row>
    <row r="8" ht="52" customHeight="1">
      <c r="A8" s="3" t="inlineStr">
        <is>
          <t>Rate rules sheet</t>
        </is>
      </c>
      <c r="B8" s="4" t="inlineStr">
        <is>
          <t>Shows how a date-type premium changes the price and why the rule "highest premium applies" gives a different answer from "multiply them all".</t>
        </is>
      </c>
    </row>
    <row r="9" ht="52" customHeight="1">
      <c r="A9" s="3" t="inlineStr">
        <is>
          <t>What this does not do</t>
        </is>
      </c>
      <c r="B9" s="4" t="inlineStr">
        <is>
          <t>A spreadsheet cannot stop two people from saving at the same moment. A real system must check and save in one atomic step, for example with a database transaction or an exclusion constraint. See the companion Word document.</t>
        </is>
      </c>
    </row>
    <row r="10" ht="52" customHeight="1">
      <c r="A10" s="3" t="inlineStr">
        <is>
          <t>Sample data</t>
        </is>
      </c>
      <c r="B10" s="4" t="inlineStr">
        <is>
          <t>Halls, times and rates are examples. Replace them with yours.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44"/>
  <sheetViews>
    <sheetView workbookViewId="0">
      <pane ySplit="4" topLeftCell="A5" activePane="bottomLeft" state="frozen"/>
      <selection pane="bottomLeft" activeCell="A1" sqref="A1"/>
    </sheetView>
  </sheetViews>
  <sheetFormatPr baseColWidth="8" defaultRowHeight="15"/>
  <cols>
    <col width="8" customWidth="1" min="1" max="1"/>
    <col width="10" customWidth="1" min="2" max="2"/>
    <col width="17" customWidth="1" min="3" max="3"/>
    <col width="17" customWidth="1" min="4" max="4"/>
    <col width="12" customWidth="1" min="5" max="5"/>
    <col width="17" customWidth="1" min="6" max="6"/>
    <col width="30" customWidth="1" min="7" max="7"/>
    <col width="22" customWidth="1" min="8" max="8"/>
  </cols>
  <sheetData>
    <row r="1">
      <c r="A1" s="1" t="inlineStr">
        <is>
          <t>Bookings</t>
        </is>
      </c>
    </row>
    <row r="2">
      <c r="A2" s="2" t="inlineStr">
        <is>
          <t>One row per booking. Rows 5 to 44 are read by the checker.</t>
        </is>
      </c>
    </row>
    <row r="4">
      <c r="A4" s="5" t="inlineStr">
        <is>
          <t>ID</t>
        </is>
      </c>
      <c r="B4" s="5" t="inlineStr">
        <is>
          <t>Hall</t>
        </is>
      </c>
      <c r="C4" s="5" t="inlineStr">
        <is>
          <t>Start</t>
        </is>
      </c>
      <c r="D4" s="5" t="inlineStr">
        <is>
          <t>End</t>
        </is>
      </c>
      <c r="E4" s="5" t="inlineStr">
        <is>
          <t>Status</t>
        </is>
      </c>
      <c r="F4" s="5" t="inlineStr">
        <is>
          <t>Hold expires</t>
        </is>
      </c>
      <c r="G4" s="5" t="inlineStr">
        <is>
          <t>Family / note</t>
        </is>
      </c>
      <c r="H4" s="5" t="inlineStr">
        <is>
          <t>Clashes with the checker request?</t>
        </is>
      </c>
    </row>
    <row r="5">
      <c r="A5" s="6" t="inlineStr">
        <is>
          <t>B-01</t>
        </is>
      </c>
      <c r="B5" s="6" t="inlineStr">
        <is>
          <t>Hall A</t>
        </is>
      </c>
      <c r="C5" s="7" t="n">
        <v>46351.375</v>
      </c>
      <c r="D5" s="7" t="n">
        <v>46351.625</v>
      </c>
      <c r="E5" s="6" t="inlineStr">
        <is>
          <t>Confirmed</t>
        </is>
      </c>
      <c r="F5" s="7" t="n"/>
      <c r="G5" s="6" t="inlineStr">
        <is>
          <t>Reddy, morning</t>
        </is>
      </c>
      <c r="H5" s="8">
        <f>IF(AND(B5='Clash checker'!$B$5,C5&lt;'Clash checker'!$B$7+'Clash checker'!$B$8/1440,D5&gt;'Clash checker'!$B$6-'Clash checker'!$B$8/1440,OR(E5="Confirmed",AND(E5="Hold",N(F5)&gt;'Clash checker'!$B$9))),"CLASH","")</f>
        <v/>
      </c>
    </row>
    <row r="6">
      <c r="A6" s="6" t="inlineStr">
        <is>
          <t>B-02</t>
        </is>
      </c>
      <c r="B6" s="6" t="inlineStr">
        <is>
          <t>Hall A</t>
        </is>
      </c>
      <c r="C6" s="7" t="n">
        <v>46351.75</v>
      </c>
      <c r="D6" s="7" t="n">
        <v>46352.04166666666</v>
      </c>
      <c r="E6" s="6" t="inlineStr">
        <is>
          <t>Hold</t>
        </is>
      </c>
      <c r="F6" s="7" t="n">
        <v>46353.33333333334</v>
      </c>
      <c r="G6" s="6" t="inlineStr">
        <is>
          <t>Sharma, evening, priest check</t>
        </is>
      </c>
      <c r="H6" s="8">
        <f>IF(AND(B6='Clash checker'!$B$5,C6&lt;'Clash checker'!$B$7+'Clash checker'!$B$8/1440,D6&gt;'Clash checker'!$B$6-'Clash checker'!$B$8/1440,OR(E6="Confirmed",AND(E6="Hold",N(F6)&gt;'Clash checker'!$B$9))),"CLASH","")</f>
        <v/>
      </c>
    </row>
    <row r="7">
      <c r="A7" s="6" t="inlineStr">
        <is>
          <t>B-03</t>
        </is>
      </c>
      <c r="B7" s="6" t="inlineStr">
        <is>
          <t>Hall A</t>
        </is>
      </c>
      <c r="C7" s="7" t="n">
        <v>46352.75</v>
      </c>
      <c r="D7" s="7" t="n">
        <v>46353.04166666666</v>
      </c>
      <c r="E7" s="6" t="inlineStr">
        <is>
          <t>Confirmed</t>
        </is>
      </c>
      <c r="F7" s="7" t="n"/>
      <c r="G7" s="6" t="inlineStr">
        <is>
          <t>Gupta, evening</t>
        </is>
      </c>
      <c r="H7" s="8">
        <f>IF(AND(B7='Clash checker'!$B$5,C7&lt;'Clash checker'!$B$7+'Clash checker'!$B$8/1440,D7&gt;'Clash checker'!$B$6-'Clash checker'!$B$8/1440,OR(E7="Confirmed",AND(E7="Hold",N(F7)&gt;'Clash checker'!$B$9))),"CLASH","")</f>
        <v/>
      </c>
    </row>
    <row r="8">
      <c r="A8" s="6" t="inlineStr">
        <is>
          <t>B-04</t>
        </is>
      </c>
      <c r="B8" s="6" t="inlineStr">
        <is>
          <t>Hall B</t>
        </is>
      </c>
      <c r="C8" s="7" t="n">
        <v>46351.75</v>
      </c>
      <c r="D8" s="7" t="n">
        <v>46351.97916666666</v>
      </c>
      <c r="E8" s="6" t="inlineStr">
        <is>
          <t>Confirmed</t>
        </is>
      </c>
      <c r="F8" s="7" t="n"/>
      <c r="G8" s="6" t="inlineStr">
        <is>
          <t>Mehta, evening</t>
        </is>
      </c>
      <c r="H8" s="8">
        <f>IF(AND(B8='Clash checker'!$B$5,C8&lt;'Clash checker'!$B$7+'Clash checker'!$B$8/1440,D8&gt;'Clash checker'!$B$6-'Clash checker'!$B$8/1440,OR(E8="Confirmed",AND(E8="Hold",N(F8)&gt;'Clash checker'!$B$9))),"CLASH","")</f>
        <v/>
      </c>
    </row>
    <row r="9">
      <c r="A9" s="6" t="inlineStr">
        <is>
          <t>B-05</t>
        </is>
      </c>
      <c r="B9" s="6" t="inlineStr">
        <is>
          <t>Hall A</t>
        </is>
      </c>
      <c r="C9" s="7" t="n">
        <v>46353.375</v>
      </c>
      <c r="D9" s="7" t="n">
        <v>46353.625</v>
      </c>
      <c r="E9" s="6" t="inlineStr">
        <is>
          <t>Cancelled</t>
        </is>
      </c>
      <c r="F9" s="7" t="n"/>
      <c r="G9" s="6" t="inlineStr">
        <is>
          <t>Iyer, cancelled</t>
        </is>
      </c>
      <c r="H9" s="8">
        <f>IF(AND(B9='Clash checker'!$B$5,C9&lt;'Clash checker'!$B$7+'Clash checker'!$B$8/1440,D9&gt;'Clash checker'!$B$6-'Clash checker'!$B$8/1440,OR(E9="Confirmed",AND(E9="Hold",N(F9)&gt;'Clash checker'!$B$9))),"CLASH","")</f>
        <v/>
      </c>
    </row>
    <row r="10">
      <c r="A10" s="6" t="inlineStr">
        <is>
          <t>B-06</t>
        </is>
      </c>
      <c r="B10" s="6" t="inlineStr">
        <is>
          <t>Hall A</t>
        </is>
      </c>
      <c r="C10" s="7" t="n">
        <v>46354.41666666666</v>
      </c>
      <c r="D10" s="7" t="n">
        <v>46354.58333333334</v>
      </c>
      <c r="E10" s="6" t="inlineStr">
        <is>
          <t>Hold</t>
        </is>
      </c>
      <c r="F10" s="7" t="n">
        <v>46352.41666666666</v>
      </c>
      <c r="G10" s="6" t="inlineStr">
        <is>
          <t>Khan, hold lapsed</t>
        </is>
      </c>
      <c r="H10" s="8">
        <f>IF(AND(B10='Clash checker'!$B$5,C10&lt;'Clash checker'!$B$7+'Clash checker'!$B$8/1440,D10&gt;'Clash checker'!$B$6-'Clash checker'!$B$8/1440,OR(E10="Confirmed",AND(E10="Hold",N(F10)&gt;'Clash checker'!$B$9))),"CLASH","")</f>
        <v/>
      </c>
    </row>
    <row r="11">
      <c r="A11" s="6" t="inlineStr">
        <is>
          <t>B-07</t>
        </is>
      </c>
      <c r="B11" s="6" t="inlineStr">
        <is>
          <t>Hall A</t>
        </is>
      </c>
      <c r="C11" s="7" t="n">
        <v>46355.375</v>
      </c>
      <c r="D11" s="7" t="n">
        <v>46356.04166666666</v>
      </c>
      <c r="E11" s="6" t="inlineStr">
        <is>
          <t>Confirmed</t>
        </is>
      </c>
      <c r="F11" s="7" t="n"/>
      <c r="G11" s="6" t="inlineStr">
        <is>
          <t>Patel, full day</t>
        </is>
      </c>
      <c r="H11" s="8">
        <f>IF(AND(B11='Clash checker'!$B$5,C11&lt;'Clash checker'!$B$7+'Clash checker'!$B$8/1440,D11&gt;'Clash checker'!$B$6-'Clash checker'!$B$8/1440,OR(E11="Confirmed",AND(E11="Hold",N(F11)&gt;'Clash checker'!$B$9))),"CLASH","")</f>
        <v/>
      </c>
    </row>
    <row r="12">
      <c r="A12" s="6" t="inlineStr">
        <is>
          <t>B-08</t>
        </is>
      </c>
      <c r="B12" s="6" t="inlineStr">
        <is>
          <t>Hall B</t>
        </is>
      </c>
      <c r="C12" s="7" t="n">
        <v>46352.375</v>
      </c>
      <c r="D12" s="7" t="n">
        <v>46352.625</v>
      </c>
      <c r="E12" s="6" t="inlineStr">
        <is>
          <t>Confirmed</t>
        </is>
      </c>
      <c r="F12" s="7" t="n"/>
      <c r="G12" s="6" t="inlineStr">
        <is>
          <t>Nair, morning</t>
        </is>
      </c>
      <c r="H12" s="8">
        <f>IF(AND(B12='Clash checker'!$B$5,C12&lt;'Clash checker'!$B$7+'Clash checker'!$B$8/1440,D12&gt;'Clash checker'!$B$6-'Clash checker'!$B$8/1440,OR(E12="Confirmed",AND(E12="Hold",N(F12)&gt;'Clash checker'!$B$9))),"CLASH","")</f>
        <v/>
      </c>
    </row>
    <row r="13">
      <c r="A13" s="6" t="n"/>
      <c r="B13" s="6" t="n"/>
      <c r="C13" s="7" t="n"/>
      <c r="D13" s="7" t="n"/>
      <c r="E13" s="6" t="n"/>
      <c r="F13" s="7" t="n"/>
      <c r="G13" s="6" t="n"/>
      <c r="H13" s="8">
        <f>IF(AND(B13='Clash checker'!$B$5,C13&lt;'Clash checker'!$B$7+'Clash checker'!$B$8/1440,D13&gt;'Clash checker'!$B$6-'Clash checker'!$B$8/1440,OR(E13="Confirmed",AND(E13="Hold",N(F13)&gt;'Clash checker'!$B$9))),"CLASH","")</f>
        <v/>
      </c>
    </row>
    <row r="14">
      <c r="A14" s="6" t="n"/>
      <c r="B14" s="6" t="n"/>
      <c r="C14" s="7" t="n"/>
      <c r="D14" s="7" t="n"/>
      <c r="E14" s="6" t="n"/>
      <c r="F14" s="7" t="n"/>
      <c r="G14" s="6" t="n"/>
      <c r="H14" s="8">
        <f>IF(AND(B14='Clash checker'!$B$5,C14&lt;'Clash checker'!$B$7+'Clash checker'!$B$8/1440,D14&gt;'Clash checker'!$B$6-'Clash checker'!$B$8/1440,OR(E14="Confirmed",AND(E14="Hold",N(F14)&gt;'Clash checker'!$B$9))),"CLASH","")</f>
        <v/>
      </c>
    </row>
    <row r="15">
      <c r="A15" s="6" t="n"/>
      <c r="B15" s="6" t="n"/>
      <c r="C15" s="7" t="n"/>
      <c r="D15" s="7" t="n"/>
      <c r="E15" s="6" t="n"/>
      <c r="F15" s="7" t="n"/>
      <c r="G15" s="6" t="n"/>
      <c r="H15" s="8">
        <f>IF(AND(B15='Clash checker'!$B$5,C15&lt;'Clash checker'!$B$7+'Clash checker'!$B$8/1440,D15&gt;'Clash checker'!$B$6-'Clash checker'!$B$8/1440,OR(E15="Confirmed",AND(E15="Hold",N(F15)&gt;'Clash checker'!$B$9))),"CLASH","")</f>
        <v/>
      </c>
    </row>
    <row r="16">
      <c r="A16" s="6" t="n"/>
      <c r="B16" s="6" t="n"/>
      <c r="C16" s="7" t="n"/>
      <c r="D16" s="7" t="n"/>
      <c r="E16" s="6" t="n"/>
      <c r="F16" s="7" t="n"/>
      <c r="G16" s="6" t="n"/>
      <c r="H16" s="8">
        <f>IF(AND(B16='Clash checker'!$B$5,C16&lt;'Clash checker'!$B$7+'Clash checker'!$B$8/1440,D16&gt;'Clash checker'!$B$6-'Clash checker'!$B$8/1440,OR(E16="Confirmed",AND(E16="Hold",N(F16)&gt;'Clash checker'!$B$9))),"CLASH","")</f>
        <v/>
      </c>
    </row>
    <row r="17">
      <c r="A17" s="6" t="n"/>
      <c r="B17" s="6" t="n"/>
      <c r="C17" s="7" t="n"/>
      <c r="D17" s="7" t="n"/>
      <c r="E17" s="6" t="n"/>
      <c r="F17" s="7" t="n"/>
      <c r="G17" s="6" t="n"/>
      <c r="H17" s="8">
        <f>IF(AND(B17='Clash checker'!$B$5,C17&lt;'Clash checker'!$B$7+'Clash checker'!$B$8/1440,D17&gt;'Clash checker'!$B$6-'Clash checker'!$B$8/1440,OR(E17="Confirmed",AND(E17="Hold",N(F17)&gt;'Clash checker'!$B$9))),"CLASH","")</f>
        <v/>
      </c>
    </row>
    <row r="18">
      <c r="A18" s="6" t="n"/>
      <c r="B18" s="6" t="n"/>
      <c r="C18" s="7" t="n"/>
      <c r="D18" s="7" t="n"/>
      <c r="E18" s="6" t="n"/>
      <c r="F18" s="7" t="n"/>
      <c r="G18" s="6" t="n"/>
      <c r="H18" s="8">
        <f>IF(AND(B18='Clash checker'!$B$5,C18&lt;'Clash checker'!$B$7+'Clash checker'!$B$8/1440,D18&gt;'Clash checker'!$B$6-'Clash checker'!$B$8/1440,OR(E18="Confirmed",AND(E18="Hold",N(F18)&gt;'Clash checker'!$B$9))),"CLASH","")</f>
        <v/>
      </c>
    </row>
    <row r="19">
      <c r="A19" s="6" t="n"/>
      <c r="B19" s="6" t="n"/>
      <c r="C19" s="7" t="n"/>
      <c r="D19" s="7" t="n"/>
      <c r="E19" s="6" t="n"/>
      <c r="F19" s="7" t="n"/>
      <c r="G19" s="6" t="n"/>
      <c r="H19" s="8">
        <f>IF(AND(B19='Clash checker'!$B$5,C19&lt;'Clash checker'!$B$7+'Clash checker'!$B$8/1440,D19&gt;'Clash checker'!$B$6-'Clash checker'!$B$8/1440,OR(E19="Confirmed",AND(E19="Hold",N(F19)&gt;'Clash checker'!$B$9))),"CLASH","")</f>
        <v/>
      </c>
    </row>
    <row r="20">
      <c r="A20" s="6" t="n"/>
      <c r="B20" s="6" t="n"/>
      <c r="C20" s="7" t="n"/>
      <c r="D20" s="7" t="n"/>
      <c r="E20" s="6" t="n"/>
      <c r="F20" s="7" t="n"/>
      <c r="G20" s="6" t="n"/>
      <c r="H20" s="8">
        <f>IF(AND(B20='Clash checker'!$B$5,C20&lt;'Clash checker'!$B$7+'Clash checker'!$B$8/1440,D20&gt;'Clash checker'!$B$6-'Clash checker'!$B$8/1440,OR(E20="Confirmed",AND(E20="Hold",N(F20)&gt;'Clash checker'!$B$9))),"CLASH","")</f>
        <v/>
      </c>
    </row>
    <row r="21">
      <c r="A21" s="6" t="n"/>
      <c r="B21" s="6" t="n"/>
      <c r="C21" s="7" t="n"/>
      <c r="D21" s="7" t="n"/>
      <c r="E21" s="6" t="n"/>
      <c r="F21" s="7" t="n"/>
      <c r="G21" s="6" t="n"/>
      <c r="H21" s="8">
        <f>IF(AND(B21='Clash checker'!$B$5,C21&lt;'Clash checker'!$B$7+'Clash checker'!$B$8/1440,D21&gt;'Clash checker'!$B$6-'Clash checker'!$B$8/1440,OR(E21="Confirmed",AND(E21="Hold",N(F21)&gt;'Clash checker'!$B$9))),"CLASH","")</f>
        <v/>
      </c>
    </row>
    <row r="22">
      <c r="A22" s="6" t="n"/>
      <c r="B22" s="6" t="n"/>
      <c r="C22" s="7" t="n"/>
      <c r="D22" s="7" t="n"/>
      <c r="E22" s="6" t="n"/>
      <c r="F22" s="7" t="n"/>
      <c r="G22" s="6" t="n"/>
      <c r="H22" s="8">
        <f>IF(AND(B22='Clash checker'!$B$5,C22&lt;'Clash checker'!$B$7+'Clash checker'!$B$8/1440,D22&gt;'Clash checker'!$B$6-'Clash checker'!$B$8/1440,OR(E22="Confirmed",AND(E22="Hold",N(F22)&gt;'Clash checker'!$B$9))),"CLASH","")</f>
        <v/>
      </c>
    </row>
    <row r="23">
      <c r="A23" s="6" t="n"/>
      <c r="B23" s="6" t="n"/>
      <c r="C23" s="7" t="n"/>
      <c r="D23" s="7" t="n"/>
      <c r="E23" s="6" t="n"/>
      <c r="F23" s="7" t="n"/>
      <c r="G23" s="6" t="n"/>
      <c r="H23" s="8">
        <f>IF(AND(B23='Clash checker'!$B$5,C23&lt;'Clash checker'!$B$7+'Clash checker'!$B$8/1440,D23&gt;'Clash checker'!$B$6-'Clash checker'!$B$8/1440,OR(E23="Confirmed",AND(E23="Hold",N(F23)&gt;'Clash checker'!$B$9))),"CLASH","")</f>
        <v/>
      </c>
    </row>
    <row r="24">
      <c r="A24" s="6" t="n"/>
      <c r="B24" s="6" t="n"/>
      <c r="C24" s="7" t="n"/>
      <c r="D24" s="7" t="n"/>
      <c r="E24" s="6" t="n"/>
      <c r="F24" s="7" t="n"/>
      <c r="G24" s="6" t="n"/>
      <c r="H24" s="8">
        <f>IF(AND(B24='Clash checker'!$B$5,C24&lt;'Clash checker'!$B$7+'Clash checker'!$B$8/1440,D24&gt;'Clash checker'!$B$6-'Clash checker'!$B$8/1440,OR(E24="Confirmed",AND(E24="Hold",N(F24)&gt;'Clash checker'!$B$9))),"CLASH","")</f>
        <v/>
      </c>
    </row>
    <row r="25">
      <c r="A25" s="6" t="n"/>
      <c r="B25" s="6" t="n"/>
      <c r="C25" s="7" t="n"/>
      <c r="D25" s="7" t="n"/>
      <c r="E25" s="6" t="n"/>
      <c r="F25" s="7" t="n"/>
      <c r="G25" s="6" t="n"/>
      <c r="H25" s="8">
        <f>IF(AND(B25='Clash checker'!$B$5,C25&lt;'Clash checker'!$B$7+'Clash checker'!$B$8/1440,D25&gt;'Clash checker'!$B$6-'Clash checker'!$B$8/1440,OR(E25="Confirmed",AND(E25="Hold",N(F25)&gt;'Clash checker'!$B$9))),"CLASH","")</f>
        <v/>
      </c>
    </row>
    <row r="26">
      <c r="A26" s="6" t="n"/>
      <c r="B26" s="6" t="n"/>
      <c r="C26" s="7" t="n"/>
      <c r="D26" s="7" t="n"/>
      <c r="E26" s="6" t="n"/>
      <c r="F26" s="7" t="n"/>
      <c r="G26" s="6" t="n"/>
      <c r="H26" s="8">
        <f>IF(AND(B26='Clash checker'!$B$5,C26&lt;'Clash checker'!$B$7+'Clash checker'!$B$8/1440,D26&gt;'Clash checker'!$B$6-'Clash checker'!$B$8/1440,OR(E26="Confirmed",AND(E26="Hold",N(F26)&gt;'Clash checker'!$B$9))),"CLASH","")</f>
        <v/>
      </c>
    </row>
    <row r="27">
      <c r="A27" s="6" t="n"/>
      <c r="B27" s="6" t="n"/>
      <c r="C27" s="7" t="n"/>
      <c r="D27" s="7" t="n"/>
      <c r="E27" s="6" t="n"/>
      <c r="F27" s="7" t="n"/>
      <c r="G27" s="6" t="n"/>
      <c r="H27" s="8">
        <f>IF(AND(B27='Clash checker'!$B$5,C27&lt;'Clash checker'!$B$7+'Clash checker'!$B$8/1440,D27&gt;'Clash checker'!$B$6-'Clash checker'!$B$8/1440,OR(E27="Confirmed",AND(E27="Hold",N(F27)&gt;'Clash checker'!$B$9))),"CLASH","")</f>
        <v/>
      </c>
    </row>
    <row r="28">
      <c r="A28" s="6" t="n"/>
      <c r="B28" s="6" t="n"/>
      <c r="C28" s="7" t="n"/>
      <c r="D28" s="7" t="n"/>
      <c r="E28" s="6" t="n"/>
      <c r="F28" s="7" t="n"/>
      <c r="G28" s="6" t="n"/>
      <c r="H28" s="8">
        <f>IF(AND(B28='Clash checker'!$B$5,C28&lt;'Clash checker'!$B$7+'Clash checker'!$B$8/1440,D28&gt;'Clash checker'!$B$6-'Clash checker'!$B$8/1440,OR(E28="Confirmed",AND(E28="Hold",N(F28)&gt;'Clash checker'!$B$9))),"CLASH","")</f>
        <v/>
      </c>
    </row>
    <row r="29">
      <c r="A29" s="6" t="n"/>
      <c r="B29" s="6" t="n"/>
      <c r="C29" s="7" t="n"/>
      <c r="D29" s="7" t="n"/>
      <c r="E29" s="6" t="n"/>
      <c r="F29" s="7" t="n"/>
      <c r="G29" s="6" t="n"/>
      <c r="H29" s="8">
        <f>IF(AND(B29='Clash checker'!$B$5,C29&lt;'Clash checker'!$B$7+'Clash checker'!$B$8/1440,D29&gt;'Clash checker'!$B$6-'Clash checker'!$B$8/1440,OR(E29="Confirmed",AND(E29="Hold",N(F29)&gt;'Clash checker'!$B$9))),"CLASH","")</f>
        <v/>
      </c>
    </row>
    <row r="30">
      <c r="A30" s="6" t="n"/>
      <c r="B30" s="6" t="n"/>
      <c r="C30" s="7" t="n"/>
      <c r="D30" s="7" t="n"/>
      <c r="E30" s="6" t="n"/>
      <c r="F30" s="7" t="n"/>
      <c r="G30" s="6" t="n"/>
      <c r="H30" s="8">
        <f>IF(AND(B30='Clash checker'!$B$5,C30&lt;'Clash checker'!$B$7+'Clash checker'!$B$8/1440,D30&gt;'Clash checker'!$B$6-'Clash checker'!$B$8/1440,OR(E30="Confirmed",AND(E30="Hold",N(F30)&gt;'Clash checker'!$B$9))),"CLASH","")</f>
        <v/>
      </c>
    </row>
    <row r="31">
      <c r="A31" s="6" t="n"/>
      <c r="B31" s="6" t="n"/>
      <c r="C31" s="7" t="n"/>
      <c r="D31" s="7" t="n"/>
      <c r="E31" s="6" t="n"/>
      <c r="F31" s="7" t="n"/>
      <c r="G31" s="6" t="n"/>
      <c r="H31" s="8">
        <f>IF(AND(B31='Clash checker'!$B$5,C31&lt;'Clash checker'!$B$7+'Clash checker'!$B$8/1440,D31&gt;'Clash checker'!$B$6-'Clash checker'!$B$8/1440,OR(E31="Confirmed",AND(E31="Hold",N(F31)&gt;'Clash checker'!$B$9))),"CLASH","")</f>
        <v/>
      </c>
    </row>
    <row r="32">
      <c r="A32" s="6" t="n"/>
      <c r="B32" s="6" t="n"/>
      <c r="C32" s="7" t="n"/>
      <c r="D32" s="7" t="n"/>
      <c r="E32" s="6" t="n"/>
      <c r="F32" s="7" t="n"/>
      <c r="G32" s="6" t="n"/>
      <c r="H32" s="8">
        <f>IF(AND(B32='Clash checker'!$B$5,C32&lt;'Clash checker'!$B$7+'Clash checker'!$B$8/1440,D32&gt;'Clash checker'!$B$6-'Clash checker'!$B$8/1440,OR(E32="Confirmed",AND(E32="Hold",N(F32)&gt;'Clash checker'!$B$9))),"CLASH","")</f>
        <v/>
      </c>
    </row>
    <row r="33">
      <c r="A33" s="6" t="n"/>
      <c r="B33" s="6" t="n"/>
      <c r="C33" s="7" t="n"/>
      <c r="D33" s="7" t="n"/>
      <c r="E33" s="6" t="n"/>
      <c r="F33" s="7" t="n"/>
      <c r="G33" s="6" t="n"/>
      <c r="H33" s="8">
        <f>IF(AND(B33='Clash checker'!$B$5,C33&lt;'Clash checker'!$B$7+'Clash checker'!$B$8/1440,D33&gt;'Clash checker'!$B$6-'Clash checker'!$B$8/1440,OR(E33="Confirmed",AND(E33="Hold",N(F33)&gt;'Clash checker'!$B$9))),"CLASH","")</f>
        <v/>
      </c>
    </row>
    <row r="34">
      <c r="A34" s="6" t="n"/>
      <c r="B34" s="6" t="n"/>
      <c r="C34" s="7" t="n"/>
      <c r="D34" s="7" t="n"/>
      <c r="E34" s="6" t="n"/>
      <c r="F34" s="7" t="n"/>
      <c r="G34" s="6" t="n"/>
      <c r="H34" s="8">
        <f>IF(AND(B34='Clash checker'!$B$5,C34&lt;'Clash checker'!$B$7+'Clash checker'!$B$8/1440,D34&gt;'Clash checker'!$B$6-'Clash checker'!$B$8/1440,OR(E34="Confirmed",AND(E34="Hold",N(F34)&gt;'Clash checker'!$B$9))),"CLASH","")</f>
        <v/>
      </c>
    </row>
    <row r="35">
      <c r="A35" s="6" t="n"/>
      <c r="B35" s="6" t="n"/>
      <c r="C35" s="7" t="n"/>
      <c r="D35" s="7" t="n"/>
      <c r="E35" s="6" t="n"/>
      <c r="F35" s="7" t="n"/>
      <c r="G35" s="6" t="n"/>
      <c r="H35" s="8">
        <f>IF(AND(B35='Clash checker'!$B$5,C35&lt;'Clash checker'!$B$7+'Clash checker'!$B$8/1440,D35&gt;'Clash checker'!$B$6-'Clash checker'!$B$8/1440,OR(E35="Confirmed",AND(E35="Hold",N(F35)&gt;'Clash checker'!$B$9))),"CLASH","")</f>
        <v/>
      </c>
    </row>
    <row r="36">
      <c r="A36" s="6" t="n"/>
      <c r="B36" s="6" t="n"/>
      <c r="C36" s="7" t="n"/>
      <c r="D36" s="7" t="n"/>
      <c r="E36" s="6" t="n"/>
      <c r="F36" s="7" t="n"/>
      <c r="G36" s="6" t="n"/>
      <c r="H36" s="8">
        <f>IF(AND(B36='Clash checker'!$B$5,C36&lt;'Clash checker'!$B$7+'Clash checker'!$B$8/1440,D36&gt;'Clash checker'!$B$6-'Clash checker'!$B$8/1440,OR(E36="Confirmed",AND(E36="Hold",N(F36)&gt;'Clash checker'!$B$9))),"CLASH","")</f>
        <v/>
      </c>
    </row>
    <row r="37">
      <c r="A37" s="6" t="n"/>
      <c r="B37" s="6" t="n"/>
      <c r="C37" s="7" t="n"/>
      <c r="D37" s="7" t="n"/>
      <c r="E37" s="6" t="n"/>
      <c r="F37" s="7" t="n"/>
      <c r="G37" s="6" t="n"/>
      <c r="H37" s="8">
        <f>IF(AND(B37='Clash checker'!$B$5,C37&lt;'Clash checker'!$B$7+'Clash checker'!$B$8/1440,D37&gt;'Clash checker'!$B$6-'Clash checker'!$B$8/1440,OR(E37="Confirmed",AND(E37="Hold",N(F37)&gt;'Clash checker'!$B$9))),"CLASH","")</f>
        <v/>
      </c>
    </row>
    <row r="38">
      <c r="A38" s="6" t="n"/>
      <c r="B38" s="6" t="n"/>
      <c r="C38" s="7" t="n"/>
      <c r="D38" s="7" t="n"/>
      <c r="E38" s="6" t="n"/>
      <c r="F38" s="7" t="n"/>
      <c r="G38" s="6" t="n"/>
      <c r="H38" s="8">
        <f>IF(AND(B38='Clash checker'!$B$5,C38&lt;'Clash checker'!$B$7+'Clash checker'!$B$8/1440,D38&gt;'Clash checker'!$B$6-'Clash checker'!$B$8/1440,OR(E38="Confirmed",AND(E38="Hold",N(F38)&gt;'Clash checker'!$B$9))),"CLASH","")</f>
        <v/>
      </c>
    </row>
    <row r="39">
      <c r="A39" s="6" t="n"/>
      <c r="B39" s="6" t="n"/>
      <c r="C39" s="7" t="n"/>
      <c r="D39" s="7" t="n"/>
      <c r="E39" s="6" t="n"/>
      <c r="F39" s="7" t="n"/>
      <c r="G39" s="6" t="n"/>
      <c r="H39" s="8">
        <f>IF(AND(B39='Clash checker'!$B$5,C39&lt;'Clash checker'!$B$7+'Clash checker'!$B$8/1440,D39&gt;'Clash checker'!$B$6-'Clash checker'!$B$8/1440,OR(E39="Confirmed",AND(E39="Hold",N(F39)&gt;'Clash checker'!$B$9))),"CLASH","")</f>
        <v/>
      </c>
    </row>
    <row r="40">
      <c r="A40" s="6" t="n"/>
      <c r="B40" s="6" t="n"/>
      <c r="C40" s="7" t="n"/>
      <c r="D40" s="7" t="n"/>
      <c r="E40" s="6" t="n"/>
      <c r="F40" s="7" t="n"/>
      <c r="G40" s="6" t="n"/>
      <c r="H40" s="8">
        <f>IF(AND(B40='Clash checker'!$B$5,C40&lt;'Clash checker'!$B$7+'Clash checker'!$B$8/1440,D40&gt;'Clash checker'!$B$6-'Clash checker'!$B$8/1440,OR(E40="Confirmed",AND(E40="Hold",N(F40)&gt;'Clash checker'!$B$9))),"CLASH","")</f>
        <v/>
      </c>
    </row>
    <row r="41">
      <c r="A41" s="6" t="n"/>
      <c r="B41" s="6" t="n"/>
      <c r="C41" s="7" t="n"/>
      <c r="D41" s="7" t="n"/>
      <c r="E41" s="6" t="n"/>
      <c r="F41" s="7" t="n"/>
      <c r="G41" s="6" t="n"/>
      <c r="H41" s="8">
        <f>IF(AND(B41='Clash checker'!$B$5,C41&lt;'Clash checker'!$B$7+'Clash checker'!$B$8/1440,D41&gt;'Clash checker'!$B$6-'Clash checker'!$B$8/1440,OR(E41="Confirmed",AND(E41="Hold",N(F41)&gt;'Clash checker'!$B$9))),"CLASH","")</f>
        <v/>
      </c>
    </row>
    <row r="42">
      <c r="A42" s="6" t="n"/>
      <c r="B42" s="6" t="n"/>
      <c r="C42" s="7" t="n"/>
      <c r="D42" s="7" t="n"/>
      <c r="E42" s="6" t="n"/>
      <c r="F42" s="7" t="n"/>
      <c r="G42" s="6" t="n"/>
      <c r="H42" s="8">
        <f>IF(AND(B42='Clash checker'!$B$5,C42&lt;'Clash checker'!$B$7+'Clash checker'!$B$8/1440,D42&gt;'Clash checker'!$B$6-'Clash checker'!$B$8/1440,OR(E42="Confirmed",AND(E42="Hold",N(F42)&gt;'Clash checker'!$B$9))),"CLASH","")</f>
        <v/>
      </c>
    </row>
    <row r="43">
      <c r="A43" s="6" t="n"/>
      <c r="B43" s="6" t="n"/>
      <c r="C43" s="7" t="n"/>
      <c r="D43" s="7" t="n"/>
      <c r="E43" s="6" t="n"/>
      <c r="F43" s="7" t="n"/>
      <c r="G43" s="6" t="n"/>
      <c r="H43" s="8">
        <f>IF(AND(B43='Clash checker'!$B$5,C43&lt;'Clash checker'!$B$7+'Clash checker'!$B$8/1440,D43&gt;'Clash checker'!$B$6-'Clash checker'!$B$8/1440,OR(E43="Confirmed",AND(E43="Hold",N(F43)&gt;'Clash checker'!$B$9))),"CLASH","")</f>
        <v/>
      </c>
    </row>
    <row r="44">
      <c r="A44" s="6" t="n"/>
      <c r="B44" s="6" t="n"/>
      <c r="C44" s="7" t="n"/>
      <c r="D44" s="7" t="n"/>
      <c r="E44" s="6" t="n"/>
      <c r="F44" s="7" t="n"/>
      <c r="G44" s="6" t="n"/>
      <c r="H44" s="8">
        <f>IF(AND(B44='Clash checker'!$B$5,C44&lt;'Clash checker'!$B$7+'Clash checker'!$B$8/1440,D44&gt;'Clash checker'!$B$6-'Clash checker'!$B$8/1440,OR(E44="Confirmed",AND(E44="Hold",N(F44)&gt;'Clash checker'!$B$9))),"CLASH","")</f>
        <v/>
      </c>
    </row>
  </sheetData>
  <conditionalFormatting sqref="H5:H44">
    <cfRule type="expression" priority="1" dxfId="0">
      <formula>H5="CLASH"</formula>
    </cfRule>
  </conditionalFormatting>
  <dataValidations count="1">
    <dataValidation sqref="E5:E44" showDropDown="0" showInputMessage="0" showErrorMessage="0" allowBlank="1" type="list">
      <formula1>"Confirmed,Hold,Cancelled"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0" customWidth="1" min="1" max="1"/>
    <col width="22" customWidth="1" min="2" max="2"/>
    <col width="4" customWidth="1" min="3" max="3"/>
    <col width="40" customWidth="1" min="4" max="4"/>
  </cols>
  <sheetData>
    <row r="1">
      <c r="A1" s="1" t="inlineStr">
        <is>
          <t>Clash checker</t>
        </is>
      </c>
    </row>
    <row r="2">
      <c r="A2" s="2" t="inlineStr">
        <is>
          <t>Change the yellow cells. The result and the first clashing booking update.</t>
        </is>
      </c>
    </row>
    <row r="5">
      <c r="A5" t="inlineStr">
        <is>
          <t>Hall</t>
        </is>
      </c>
      <c r="B5" s="6" t="inlineStr">
        <is>
          <t>Hall A</t>
        </is>
      </c>
    </row>
    <row r="6">
      <c r="A6" t="inlineStr">
        <is>
          <t>Requested start</t>
        </is>
      </c>
      <c r="B6" s="7" t="n">
        <v>46351.625</v>
      </c>
    </row>
    <row r="7">
      <c r="A7" t="inlineStr">
        <is>
          <t>Requested end</t>
        </is>
      </c>
      <c r="B7" s="7" t="n">
        <v>46351.70833333334</v>
      </c>
    </row>
    <row r="8">
      <c r="A8" t="inlineStr">
        <is>
          <t>Buffer each side (minutes)</t>
        </is>
      </c>
      <c r="B8" s="9" t="n">
        <v>90</v>
      </c>
    </row>
    <row r="9">
      <c r="A9" t="inlineStr">
        <is>
          <t>As of (date and time)</t>
        </is>
      </c>
      <c r="B9" s="7" t="n">
        <v>46351.5</v>
      </c>
    </row>
    <row r="11">
      <c r="A11" t="inlineStr">
        <is>
          <t>Clashing bookings</t>
        </is>
      </c>
      <c r="B11" s="10">
        <f>COUNTIF(Bookings!H5:H44,"CLASH")</f>
        <v/>
      </c>
    </row>
    <row r="12">
      <c r="A12" t="inlineStr">
        <is>
          <t>Result</t>
        </is>
      </c>
      <c r="B12" s="11">
        <f>IF(B11&gt;0,"CLASH","FREE")</f>
        <v/>
      </c>
    </row>
    <row r="13">
      <c r="A13" t="inlineStr">
        <is>
          <t>First booking in the way</t>
        </is>
      </c>
      <c r="B13" s="8">
        <f>IF(B11&gt;0,INDEX(Bookings!A5:A44,MATCH("CLASH",Bookings!H5:H44,0)),"")</f>
        <v/>
      </c>
    </row>
    <row r="15" ht="48" customHeight="1">
      <c r="A15" s="12" t="inlineStr">
        <is>
          <t>Rule: existing start &lt; new end + buffer AND existing end &gt; new start - buffer, for the same hall, when the existing booking is Confirmed or a Hold that has not expired at the as-of time. Adjacent bookings with no buffer do not clash.</t>
        </is>
      </c>
    </row>
  </sheetData>
  <mergeCells count="1">
    <mergeCell ref="A15:D15"/>
  </mergeCells>
  <conditionalFormatting sqref="B12">
    <cfRule type="expression" priority="1" dxfId="0">
      <formula>B12="CLASH"</formula>
    </cfRule>
    <cfRule type="expression" priority="2" dxfId="1">
      <formula>B12="FREE"</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4" customWidth="1" min="1" max="1"/>
    <col width="46" customWidth="1" min="2" max="2"/>
    <col width="9" customWidth="1" min="3" max="3"/>
    <col width="17" customWidth="1" min="4" max="4"/>
    <col width="17" customWidth="1" min="5" max="5"/>
    <col width="11" customWidth="1" min="6" max="6"/>
    <col width="17" customWidth="1" min="7" max="7"/>
    <col width="10" customWidth="1" min="8" max="8"/>
    <col width="10" customWidth="1" min="9" max="9"/>
    <col width="9" customWidth="1" min="10" max="10"/>
  </cols>
  <sheetData>
    <row r="1">
      <c r="A1" s="1" t="inlineStr">
        <is>
          <t>Twelve test cases</t>
        </is>
      </c>
    </row>
    <row r="2">
      <c r="A2" s="2" t="inlineStr">
        <is>
          <t>Each row is a request. Expected is what a correct system must answer. Actual is computed from the Bookings sheet.</t>
        </is>
      </c>
    </row>
    <row r="4" ht="32" customHeight="1">
      <c r="A4" s="5" t="inlineStr">
        <is>
          <t>#</t>
        </is>
      </c>
      <c r="B4" s="5" t="inlineStr">
        <is>
          <t>Case</t>
        </is>
      </c>
      <c r="C4" s="5" t="inlineStr">
        <is>
          <t>Hall</t>
        </is>
      </c>
      <c r="D4" s="5" t="inlineStr">
        <is>
          <t>Start</t>
        </is>
      </c>
      <c r="E4" s="5" t="inlineStr">
        <is>
          <t>End</t>
        </is>
      </c>
      <c r="F4" s="5" t="inlineStr">
        <is>
          <t>Buffer (min)</t>
        </is>
      </c>
      <c r="G4" s="5" t="inlineStr">
        <is>
          <t>As of</t>
        </is>
      </c>
      <c r="H4" s="5" t="inlineStr">
        <is>
          <t>Expected</t>
        </is>
      </c>
      <c r="I4" s="5" t="inlineStr">
        <is>
          <t>Actual</t>
        </is>
      </c>
      <c r="J4" s="5" t="inlineStr">
        <is>
          <t>Result</t>
        </is>
      </c>
    </row>
    <row r="5" ht="32" customHeight="1">
      <c r="A5" s="13" t="n">
        <v>1</v>
      </c>
      <c r="B5" s="4" t="inlineStr">
        <is>
          <t>Same slot as a confirmed booking</t>
        </is>
      </c>
      <c r="C5" s="6" t="inlineStr">
        <is>
          <t>Hall A</t>
        </is>
      </c>
      <c r="D5" s="7" t="n">
        <v>46351.375</v>
      </c>
      <c r="E5" s="7" t="n">
        <v>46351.625</v>
      </c>
      <c r="F5" s="9" t="n">
        <v>0</v>
      </c>
      <c r="G5" s="7" t="n">
        <v>46351.5</v>
      </c>
      <c r="H5" s="6" t="inlineStr">
        <is>
          <t>CLASH</t>
        </is>
      </c>
      <c r="I5" s="8">
        <f>IF(SUMPRODUCT((Bookings!$B$5:$B$44=C5)*(Bookings!$C$5:$C$44&lt;E5+F5/1440)*(Bookings!$D$5:$D$44&gt;D5-F5/1440)*((Bookings!$E$5:$E$44="Confirmed")+(Bookings!$E$5:$E$44="Hold")*(Bookings!$F$5:$F$44&gt;G5)))&gt;0,"CLASH","FREE")</f>
        <v/>
      </c>
      <c r="J5" s="8">
        <f>IF(I5=H5,"PASS","FAIL")</f>
        <v/>
      </c>
    </row>
    <row r="6" ht="32" customHeight="1">
      <c r="A6" s="13" t="n">
        <v>2</v>
      </c>
      <c r="B6" s="4" t="inlineStr">
        <is>
          <t>Starts exactly when a confirmed booking ends, no buffer</t>
        </is>
      </c>
      <c r="C6" s="6" t="inlineStr">
        <is>
          <t>Hall A</t>
        </is>
      </c>
      <c r="D6" s="7" t="n">
        <v>46351.625</v>
      </c>
      <c r="E6" s="7" t="n">
        <v>46351.70833333334</v>
      </c>
      <c r="F6" s="9" t="n">
        <v>0</v>
      </c>
      <c r="G6" s="7" t="n">
        <v>46351.5</v>
      </c>
      <c r="H6" s="6" t="inlineStr">
        <is>
          <t>FREE</t>
        </is>
      </c>
      <c r="I6" s="8">
        <f>IF(SUMPRODUCT((Bookings!$B$5:$B$44=C6)*(Bookings!$C$5:$C$44&lt;E6+F6/1440)*(Bookings!$D$5:$D$44&gt;D6-F6/1440)*((Bookings!$E$5:$E$44="Confirmed")+(Bookings!$E$5:$E$44="Hold")*(Bookings!$F$5:$F$44&gt;G6)))&gt;0,"CLASH","FREE")</f>
        <v/>
      </c>
      <c r="J6" s="8">
        <f>IF(I6=H6,"PASS","FAIL")</f>
        <v/>
      </c>
    </row>
    <row r="7" ht="32" customHeight="1">
      <c r="A7" s="13" t="n">
        <v>3</v>
      </c>
      <c r="B7" s="4" t="inlineStr">
        <is>
          <t>Same request with a 90-minute buffer</t>
        </is>
      </c>
      <c r="C7" s="6" t="inlineStr">
        <is>
          <t>Hall A</t>
        </is>
      </c>
      <c r="D7" s="7" t="n">
        <v>46351.625</v>
      </c>
      <c r="E7" s="7" t="n">
        <v>46351.70833333334</v>
      </c>
      <c r="F7" s="9" t="n">
        <v>90</v>
      </c>
      <c r="G7" s="7" t="n">
        <v>46351.5</v>
      </c>
      <c r="H7" s="6" t="inlineStr">
        <is>
          <t>CLASH</t>
        </is>
      </c>
      <c r="I7" s="8">
        <f>IF(SUMPRODUCT((Bookings!$B$5:$B$44=C7)*(Bookings!$C$5:$C$44&lt;E7+F7/1440)*(Bookings!$D$5:$D$44&gt;D7-F7/1440)*((Bookings!$E$5:$E$44="Confirmed")+(Bookings!$E$5:$E$44="Hold")*(Bookings!$F$5:$F$44&gt;G7)))&gt;0,"CLASH","FREE")</f>
        <v/>
      </c>
      <c r="J7" s="8">
        <f>IF(I7=H7,"PASS","FAIL")</f>
        <v/>
      </c>
    </row>
    <row r="8" ht="32" customHeight="1">
      <c r="A8" s="13" t="n">
        <v>4</v>
      </c>
      <c r="B8" s="4" t="inlineStr">
        <is>
          <t>Clear of both neighbours by more than the buffer</t>
        </is>
      </c>
      <c r="C8" s="6" t="inlineStr">
        <is>
          <t>Hall A</t>
        </is>
      </c>
      <c r="D8" s="7" t="n">
        <v>46352.375</v>
      </c>
      <c r="E8" s="7" t="n">
        <v>46352.625</v>
      </c>
      <c r="F8" s="9" t="n">
        <v>90</v>
      </c>
      <c r="G8" s="7" t="n">
        <v>46351.5</v>
      </c>
      <c r="H8" s="6" t="inlineStr">
        <is>
          <t>FREE</t>
        </is>
      </c>
      <c r="I8" s="8">
        <f>IF(SUMPRODUCT((Bookings!$B$5:$B$44=C8)*(Bookings!$C$5:$C$44&lt;E8+F8/1440)*(Bookings!$D$5:$D$44&gt;D8-F8/1440)*((Bookings!$E$5:$E$44="Confirmed")+(Bookings!$E$5:$E$44="Hold")*(Bookings!$F$5:$F$44&gt;G8)))&gt;0,"CLASH","FREE")</f>
        <v/>
      </c>
      <c r="J8" s="8">
        <f>IF(I8=H8,"PASS","FAIL")</f>
        <v/>
      </c>
    </row>
    <row r="9" ht="32" customHeight="1">
      <c r="A9" s="13" t="n">
        <v>5</v>
      </c>
      <c r="B9" s="4" t="inlineStr">
        <is>
          <t>Overlaps a hold that is still active</t>
        </is>
      </c>
      <c r="C9" s="6" t="inlineStr">
        <is>
          <t>Hall A</t>
        </is>
      </c>
      <c r="D9" s="7" t="n">
        <v>46351.79166666666</v>
      </c>
      <c r="E9" s="7" t="n">
        <v>46351.95833333334</v>
      </c>
      <c r="F9" s="9" t="n">
        <v>0</v>
      </c>
      <c r="G9" s="7" t="n">
        <v>46351.5</v>
      </c>
      <c r="H9" s="6" t="inlineStr">
        <is>
          <t>CLASH</t>
        </is>
      </c>
      <c r="I9" s="8">
        <f>IF(SUMPRODUCT((Bookings!$B$5:$B$44=C9)*(Bookings!$C$5:$C$44&lt;E9+F9/1440)*(Bookings!$D$5:$D$44&gt;D9-F9/1440)*((Bookings!$E$5:$E$44="Confirmed")+(Bookings!$E$5:$E$44="Hold")*(Bookings!$F$5:$F$44&gt;G9)))&gt;0,"CLASH","FREE")</f>
        <v/>
      </c>
      <c r="J9" s="8">
        <f>IF(I9=H9,"PASS","FAIL")</f>
        <v/>
      </c>
    </row>
    <row r="10" ht="32" customHeight="1">
      <c r="A10" s="13" t="n">
        <v>6</v>
      </c>
      <c r="B10" s="4" t="inlineStr">
        <is>
          <t>Same request after the hold has expired</t>
        </is>
      </c>
      <c r="C10" s="6" t="inlineStr">
        <is>
          <t>Hall A</t>
        </is>
      </c>
      <c r="D10" s="7" t="n">
        <v>46351.79166666666</v>
      </c>
      <c r="E10" s="7" t="n">
        <v>46351.95833333334</v>
      </c>
      <c r="F10" s="9" t="n">
        <v>0</v>
      </c>
      <c r="G10" s="7" t="n">
        <v>46353.375</v>
      </c>
      <c r="H10" s="6" t="inlineStr">
        <is>
          <t>FREE</t>
        </is>
      </c>
      <c r="I10" s="8">
        <f>IF(SUMPRODUCT((Bookings!$B$5:$B$44=C10)*(Bookings!$C$5:$C$44&lt;E10+F10/1440)*(Bookings!$D$5:$D$44&gt;D10-F10/1440)*((Bookings!$E$5:$E$44="Confirmed")+(Bookings!$E$5:$E$44="Hold")*(Bookings!$F$5:$F$44&gt;G10)))&gt;0,"CLASH","FREE")</f>
        <v/>
      </c>
      <c r="J10" s="8">
        <f>IF(I10=H10,"PASS","FAIL")</f>
        <v/>
      </c>
    </row>
    <row r="11" ht="32" customHeight="1">
      <c r="A11" s="13" t="n">
        <v>7</v>
      </c>
      <c r="B11" s="4" t="inlineStr">
        <is>
          <t>Slot freed by a cancellation</t>
        </is>
      </c>
      <c r="C11" s="6" t="inlineStr">
        <is>
          <t>Hall A</t>
        </is>
      </c>
      <c r="D11" s="7" t="n">
        <v>46353.375</v>
      </c>
      <c r="E11" s="7" t="n">
        <v>46353.625</v>
      </c>
      <c r="F11" s="9" t="n">
        <v>0</v>
      </c>
      <c r="G11" s="7" t="n">
        <v>46351.5</v>
      </c>
      <c r="H11" s="6" t="inlineStr">
        <is>
          <t>FREE</t>
        </is>
      </c>
      <c r="I11" s="8">
        <f>IF(SUMPRODUCT((Bookings!$B$5:$B$44=C11)*(Bookings!$C$5:$C$44&lt;E11+F11/1440)*(Bookings!$D$5:$D$44&gt;D11-F11/1440)*((Bookings!$E$5:$E$44="Confirmed")+(Bookings!$E$5:$E$44="Hold")*(Bookings!$F$5:$F$44&gt;G11)))&gt;0,"CLASH","FREE")</f>
        <v/>
      </c>
      <c r="J11" s="8">
        <f>IF(I11=H11,"PASS","FAIL")</f>
        <v/>
      </c>
    </row>
    <row r="12" ht="32" customHeight="1">
      <c r="A12" s="13" t="n">
        <v>8</v>
      </c>
      <c r="B12" s="4" t="inlineStr">
        <is>
          <t>Same time in a different hall</t>
        </is>
      </c>
      <c r="C12" s="6" t="inlineStr">
        <is>
          <t>Hall B</t>
        </is>
      </c>
      <c r="D12" s="7" t="n">
        <v>46351.375</v>
      </c>
      <c r="E12" s="7" t="n">
        <v>46351.625</v>
      </c>
      <c r="F12" s="9" t="n">
        <v>0</v>
      </c>
      <c r="G12" s="7" t="n">
        <v>46351.5</v>
      </c>
      <c r="H12" s="6" t="inlineStr">
        <is>
          <t>FREE</t>
        </is>
      </c>
      <c r="I12" s="8">
        <f>IF(SUMPRODUCT((Bookings!$B$5:$B$44=C12)*(Bookings!$C$5:$C$44&lt;E12+F12/1440)*(Bookings!$D$5:$D$44&gt;D12-F12/1440)*((Bookings!$E$5:$E$44="Confirmed")+(Bookings!$E$5:$E$44="Hold")*(Bookings!$F$5:$F$44&gt;G12)))&gt;0,"CLASH","FREE")</f>
        <v/>
      </c>
      <c r="J12" s="8">
        <f>IF(I12=H12,"PASS","FAIL")</f>
        <v/>
      </c>
    </row>
    <row r="13" ht="32" customHeight="1">
      <c r="A13" s="13" t="n">
        <v>9</v>
      </c>
      <c r="B13" s="4" t="inlineStr">
        <is>
          <t>Morning request against a confirmed full day</t>
        </is>
      </c>
      <c r="C13" s="6" t="inlineStr">
        <is>
          <t>Hall A</t>
        </is>
      </c>
      <c r="D13" s="7" t="n">
        <v>46355.375</v>
      </c>
      <c r="E13" s="7" t="n">
        <v>46355.625</v>
      </c>
      <c r="F13" s="9" t="n">
        <v>0</v>
      </c>
      <c r="G13" s="7" t="n">
        <v>46351.5</v>
      </c>
      <c r="H13" s="6" t="inlineStr">
        <is>
          <t>CLASH</t>
        </is>
      </c>
      <c r="I13" s="8">
        <f>IF(SUMPRODUCT((Bookings!$B$5:$B$44=C13)*(Bookings!$C$5:$C$44&lt;E13+F13/1440)*(Bookings!$D$5:$D$44&gt;D13-F13/1440)*((Bookings!$E$5:$E$44="Confirmed")+(Bookings!$E$5:$E$44="Hold")*(Bookings!$F$5:$F$44&gt;G13)))&gt;0,"CLASH","FREE")</f>
        <v/>
      </c>
      <c r="J13" s="8">
        <f>IF(I13=H13,"PASS","FAIL")</f>
        <v/>
      </c>
    </row>
    <row r="14" ht="32" customHeight="1">
      <c r="A14" s="13" t="n">
        <v>10</v>
      </c>
      <c r="B14" s="4" t="inlineStr">
        <is>
          <t>Full-day request against a confirmed evening</t>
        </is>
      </c>
      <c r="C14" s="6" t="inlineStr">
        <is>
          <t>Hall A</t>
        </is>
      </c>
      <c r="D14" s="7" t="n">
        <v>46352.375</v>
      </c>
      <c r="E14" s="7" t="n">
        <v>46353.04166666666</v>
      </c>
      <c r="F14" s="9" t="n">
        <v>0</v>
      </c>
      <c r="G14" s="7" t="n">
        <v>46351.5</v>
      </c>
      <c r="H14" s="6" t="inlineStr">
        <is>
          <t>CLASH</t>
        </is>
      </c>
      <c r="I14" s="8">
        <f>IF(SUMPRODUCT((Bookings!$B$5:$B$44=C14)*(Bookings!$C$5:$C$44&lt;E14+F14/1440)*(Bookings!$D$5:$D$44&gt;D14-F14/1440)*((Bookings!$E$5:$E$44="Confirmed")+(Bookings!$E$5:$E$44="Hold")*(Bookings!$F$5:$F$44&gt;G14)))&gt;0,"CLASH","FREE")</f>
        <v/>
      </c>
      <c r="J14" s="8">
        <f>IF(I14=H14,"PASS","FAIL")</f>
        <v/>
      </c>
    </row>
    <row r="15" ht="32" customHeight="1">
      <c r="A15" s="13" t="n">
        <v>11</v>
      </c>
      <c r="B15" s="4" t="inlineStr">
        <is>
          <t>Request that starts before an evening function finishes after midnight</t>
        </is>
      </c>
      <c r="C15" s="6" t="inlineStr">
        <is>
          <t>Hall A</t>
        </is>
      </c>
      <c r="D15" s="7" t="n">
        <v>46353.02083333334</v>
      </c>
      <c r="E15" s="7" t="n">
        <v>46353.08333333334</v>
      </c>
      <c r="F15" s="9" t="n">
        <v>0</v>
      </c>
      <c r="G15" s="7" t="n">
        <v>46351.5</v>
      </c>
      <c r="H15" s="6" t="inlineStr">
        <is>
          <t>CLASH</t>
        </is>
      </c>
      <c r="I15" s="8">
        <f>IF(SUMPRODUCT((Bookings!$B$5:$B$44=C15)*(Bookings!$C$5:$C$44&lt;E15+F15/1440)*(Bookings!$D$5:$D$44&gt;D15-F15/1440)*((Bookings!$E$5:$E$44="Confirmed")+(Bookings!$E$5:$E$44="Hold")*(Bookings!$F$5:$F$44&gt;G15)))&gt;0,"CLASH","FREE")</f>
        <v/>
      </c>
      <c r="J15" s="8">
        <f>IF(I15=H15,"PASS","FAIL")</f>
        <v/>
      </c>
    </row>
    <row r="16" ht="32" customHeight="1">
      <c r="A16" s="13" t="n">
        <v>12</v>
      </c>
      <c r="B16" s="4" t="inlineStr">
        <is>
          <t>Request that starts exactly when the after-midnight function ends</t>
        </is>
      </c>
      <c r="C16" s="6" t="inlineStr">
        <is>
          <t>Hall A</t>
        </is>
      </c>
      <c r="D16" s="7" t="n">
        <v>46353.04166666666</v>
      </c>
      <c r="E16" s="7" t="n">
        <v>46353.125</v>
      </c>
      <c r="F16" s="9" t="n">
        <v>0</v>
      </c>
      <c r="G16" s="7" t="n">
        <v>46351.5</v>
      </c>
      <c r="H16" s="6" t="inlineStr">
        <is>
          <t>FREE</t>
        </is>
      </c>
      <c r="I16" s="8">
        <f>IF(SUMPRODUCT((Bookings!$B$5:$B$44=C16)*(Bookings!$C$5:$C$44&lt;E16+F16/1440)*(Bookings!$D$5:$D$44&gt;D16-F16/1440)*((Bookings!$E$5:$E$44="Confirmed")+(Bookings!$E$5:$E$44="Hold")*(Bookings!$F$5:$F$44&gt;G16)))&gt;0,"CLASH","FREE")</f>
        <v/>
      </c>
      <c r="J16" s="8">
        <f>IF(I16=H16,"PASS","FAIL")</f>
        <v/>
      </c>
    </row>
    <row r="18">
      <c r="B18" s="3" t="inlineStr">
        <is>
          <t>Tests passed</t>
        </is>
      </c>
      <c r="C18" s="10">
        <f>COUNTIF(J5:J16,"PASS")</f>
        <v/>
      </c>
      <c r="D18" t="inlineStr">
        <is>
          <t>of</t>
        </is>
      </c>
      <c r="E18" s="10">
        <f>COUNTA(J5:J16)</f>
        <v/>
      </c>
    </row>
  </sheetData>
  <conditionalFormatting sqref="J5:J16">
    <cfRule type="expression" priority="1" dxfId="0">
      <formula>J5="FAIL"</formula>
    </cfRule>
    <cfRule type="expression" priority="2" dxfId="2">
      <formula>J5="PASS"</formula>
    </cfRule>
  </conditionalFormatting>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22" customWidth="1" min="1" max="1"/>
    <col width="10" customWidth="1" min="2" max="2"/>
    <col width="12" customWidth="1" min="3" max="3"/>
    <col width="13" customWidth="1" min="4" max="4"/>
    <col width="16" customWidth="1" min="5" max="5"/>
    <col width="18" customWidth="1" min="6" max="6"/>
    <col width="16" customWidth="1" min="7" max="7"/>
    <col width="18" customWidth="1" min="8" max="8"/>
    <col width="14" customWidth="1" min="9" max="9"/>
  </cols>
  <sheetData>
    <row r="1">
      <c r="A1" s="1" t="inlineStr">
        <is>
          <t>Price by date type: highest premium or all premiums?</t>
        </is>
      </c>
    </row>
    <row r="2">
      <c r="A2" s="2" t="inlineStr">
        <is>
          <t>Same base rent, two rules. The rule you choose can change the price by more than Rs 1 lakh.</t>
        </is>
      </c>
    </row>
    <row r="4">
      <c r="A4" t="inlineStr">
        <is>
          <t>Base rent (Rs)</t>
        </is>
      </c>
      <c r="B4" s="14" t="n">
        <v>120000</v>
      </c>
    </row>
    <row r="5">
      <c r="A5" t="inlineStr">
        <is>
          <t>Weekend multiplier</t>
        </is>
      </c>
      <c r="B5" s="15" t="n">
        <v>1.2</v>
      </c>
    </row>
    <row r="6">
      <c r="A6" t="inlineStr">
        <is>
          <t>Peak month multiplier</t>
        </is>
      </c>
      <c r="B6" s="15" t="n">
        <v>1.3</v>
      </c>
    </row>
    <row r="7">
      <c r="A7" t="inlineStr">
        <is>
          <t>Muhurat date multiplier</t>
        </is>
      </c>
      <c r="B7" s="15" t="n">
        <v>1.5</v>
      </c>
    </row>
    <row r="9" ht="44" customHeight="1">
      <c r="A9" s="5" t="inlineStr">
        <is>
          <t>Date</t>
        </is>
      </c>
      <c r="B9" s="5" t="inlineStr">
        <is>
          <t>Weekend?</t>
        </is>
      </c>
      <c r="C9" s="5" t="inlineStr">
        <is>
          <t>Peak month?</t>
        </is>
      </c>
      <c r="D9" s="5" t="inlineStr">
        <is>
          <t>Muhurat date?</t>
        </is>
      </c>
      <c r="E9" s="5" t="inlineStr">
        <is>
          <t>Multiplier: highest applies</t>
        </is>
      </c>
      <c r="F9" s="5" t="inlineStr">
        <is>
          <t>Rent, highest applies (Rs)</t>
        </is>
      </c>
      <c r="G9" s="5" t="inlineStr">
        <is>
          <t>Multiplier: all multiplied</t>
        </is>
      </c>
      <c r="H9" s="5" t="inlineStr">
        <is>
          <t>Rent, all multiplied (Rs)</t>
        </is>
      </c>
      <c r="I9" s="5" t="inlineStr">
        <is>
          <t>Difference (Rs)</t>
        </is>
      </c>
    </row>
    <row r="10">
      <c r="A10" s="16" t="n">
        <v>46217</v>
      </c>
      <c r="B10" s="6" t="inlineStr">
        <is>
          <t>N</t>
        </is>
      </c>
      <c r="C10" s="6" t="inlineStr">
        <is>
          <t>N</t>
        </is>
      </c>
      <c r="D10" s="6" t="inlineStr">
        <is>
          <t>N</t>
        </is>
      </c>
      <c r="E10" s="17">
        <f>MAX(1,IF(B10="Y",$B$5,1),IF(C10="Y",$B$6,1),IF(D10="Y",$B$7,1))</f>
        <v/>
      </c>
      <c r="F10" s="18">
        <f>ROUND($B$4*E10,0)</f>
        <v/>
      </c>
      <c r="G10" s="19">
        <f>IF(B10="Y",$B$5,1)*IF(C10="Y",$B$6,1)*IF(D10="Y",$B$7,1)</f>
        <v/>
      </c>
      <c r="H10" s="18">
        <f>ROUND($B$4*G10,0)</f>
        <v/>
      </c>
      <c r="I10" s="18">
        <f>H10-F10</f>
        <v/>
      </c>
    </row>
    <row r="11">
      <c r="A11" s="16" t="n">
        <v>46312</v>
      </c>
      <c r="B11" s="6" t="inlineStr">
        <is>
          <t>Y</t>
        </is>
      </c>
      <c r="C11" s="6" t="inlineStr">
        <is>
          <t>N</t>
        </is>
      </c>
      <c r="D11" s="6" t="inlineStr">
        <is>
          <t>N</t>
        </is>
      </c>
      <c r="E11" s="17">
        <f>MAX(1,IF(B11="Y",$B$5,1),IF(C11="Y",$B$6,1),IF(D11="Y",$B$7,1))</f>
        <v/>
      </c>
      <c r="F11" s="18">
        <f>ROUND($B$4*E11,0)</f>
        <v/>
      </c>
      <c r="G11" s="19">
        <f>IF(B11="Y",$B$5,1)*IF(C11="Y",$B$6,1)*IF(D11="Y",$B$7,1)</f>
        <v/>
      </c>
      <c r="H11" s="18">
        <f>ROUND($B$4*G11,0)</f>
        <v/>
      </c>
      <c r="I11" s="18">
        <f>H11-F11</f>
        <v/>
      </c>
    </row>
    <row r="12">
      <c r="A12" s="16" t="n">
        <v>46333</v>
      </c>
      <c r="B12" s="6" t="inlineStr">
        <is>
          <t>Y</t>
        </is>
      </c>
      <c r="C12" s="6" t="inlineStr">
        <is>
          <t>Y</t>
        </is>
      </c>
      <c r="D12" s="6" t="inlineStr">
        <is>
          <t>N</t>
        </is>
      </c>
      <c r="E12" s="17">
        <f>MAX(1,IF(B12="Y",$B$5,1),IF(C12="Y",$B$6,1),IF(D12="Y",$B$7,1))</f>
        <v/>
      </c>
      <c r="F12" s="18">
        <f>ROUND($B$4*E12,0)</f>
        <v/>
      </c>
      <c r="G12" s="19">
        <f>IF(B12="Y",$B$5,1)*IF(C12="Y",$B$6,1)*IF(D12="Y",$B$7,1)</f>
        <v/>
      </c>
      <c r="H12" s="18">
        <f>ROUND($B$4*G12,0)</f>
        <v/>
      </c>
      <c r="I12" s="18">
        <f>H12-F12</f>
        <v/>
      </c>
    </row>
    <row r="13">
      <c r="A13" s="16" t="n">
        <v>46351</v>
      </c>
      <c r="B13" s="6" t="inlineStr">
        <is>
          <t>N</t>
        </is>
      </c>
      <c r="C13" s="6" t="inlineStr">
        <is>
          <t>Y</t>
        </is>
      </c>
      <c r="D13" s="6" t="inlineStr">
        <is>
          <t>Y</t>
        </is>
      </c>
      <c r="E13" s="17">
        <f>MAX(1,IF(B13="Y",$B$5,1),IF(C13="Y",$B$6,1),IF(D13="Y",$B$7,1))</f>
        <v/>
      </c>
      <c r="F13" s="18">
        <f>ROUND($B$4*E13,0)</f>
        <v/>
      </c>
      <c r="G13" s="19">
        <f>IF(B13="Y",$B$5,1)*IF(C13="Y",$B$6,1)*IF(D13="Y",$B$7,1)</f>
        <v/>
      </c>
      <c r="H13" s="18">
        <f>ROUND($B$4*G13,0)</f>
        <v/>
      </c>
      <c r="I13" s="18">
        <f>H13-F13</f>
        <v/>
      </c>
    </row>
    <row r="14">
      <c r="A14" s="16" t="n">
        <v>46362</v>
      </c>
      <c r="B14" s="6" t="inlineStr">
        <is>
          <t>Y</t>
        </is>
      </c>
      <c r="C14" s="6" t="inlineStr">
        <is>
          <t>Y</t>
        </is>
      </c>
      <c r="D14" s="6" t="inlineStr">
        <is>
          <t>Y</t>
        </is>
      </c>
      <c r="E14" s="17">
        <f>MAX(1,IF(B14="Y",$B$5,1),IF(C14="Y",$B$6,1),IF(D14="Y",$B$7,1))</f>
        <v/>
      </c>
      <c r="F14" s="18">
        <f>ROUND($B$4*E14,0)</f>
        <v/>
      </c>
      <c r="G14" s="19">
        <f>IF(B14="Y",$B$5,1)*IF(C14="Y",$B$6,1)*IF(D14="Y",$B$7,1)</f>
        <v/>
      </c>
      <c r="H14" s="18">
        <f>ROUND($B$4*G14,0)</f>
        <v/>
      </c>
      <c r="I14" s="18">
        <f>H14-F14</f>
        <v/>
      </c>
    </row>
    <row r="16" ht="30" customHeight="1">
      <c r="A16" s="12" t="inlineStr">
        <is>
          <t>GST is added after the premium, at the rate for the booking type. Publish the rule with the rate card so a client can see why two dates differ.</t>
        </is>
      </c>
    </row>
  </sheetData>
  <mergeCells count="1">
    <mergeCell ref="A16:I16"/>
  </mergeCells>
  <dataValidations count="1">
    <dataValidation sqref="B10:D14" showDropDown="0" showInputMessage="0" showErrorMessage="0" allowBlank="1" type="list">
      <formula1>"Y,N"</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2026-09-24T20:19:20Z</dcterms:created>
  <dcterms:modified xmlns:dcterms="http://purl.org/dc/terms/" xmlns:xsi="http://www.w3.org/2001/XMLSchema-instance" xsi:type="dcterms:W3CDTF">2026-09-24T20:19:20Z</dcterms:modified>
</cp:coreProperties>
</file>