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rder Costing" sheetId="2" state="visible" r:id="rId2"/>
    <sheet xmlns:r="http://schemas.openxmlformats.org/officeDocument/2006/relationships" name="Monthly Overheads" sheetId="3" state="visible" r:id="rId3"/>
    <sheet xmlns:r="http://schemas.openxmlformats.org/officeDocument/2006/relationships" name="Break-even" sheetId="4" state="visible" r:id="rId4"/>
    <sheet xmlns:r="http://schemas.openxmlformats.org/officeDocument/2006/relationships" name="Season Cash Flow" sheetId="5" state="visible" r:id="rId5"/>
    <sheet xmlns:r="http://schemas.openxmlformats.org/officeDocument/2006/relationships" name="Startup Budge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₹&quot;#,##0"/>
    <numFmt numFmtId="165" formatCode="0.0%"/>
    <numFmt numFmtId="166" formatCode="#,##0.0"/>
    <numFmt numFmtId="167" formatCode="+#,##0;-#,##0;0"/>
  </numFmts>
  <fonts count="7">
    <font>
      <name val="Calibri"/>
      <family val="2"/>
      <color theme="1"/>
      <sz val="11"/>
      <scheme val="minor"/>
    </font>
    <font>
      <name val="Calibri"/>
      <b val="1"/>
      <color rgb="001F2A44"/>
      <sz val="16"/>
    </font>
    <font>
      <name val="Calibri"/>
      <b val="1"/>
      <sz val="11"/>
    </font>
    <font>
      <name val="Calibri"/>
      <sz val="11"/>
    </font>
    <font>
      <name val="Calibri"/>
      <i val="1"/>
      <color rgb="00666666"/>
      <sz val="10"/>
    </font>
    <font>
      <name val="Calibri"/>
      <color rgb="001F4E9E"/>
      <sz val="11"/>
    </font>
    <font>
      <name val="Calibri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A44"/>
      </patternFill>
    </fill>
    <fill>
      <patternFill patternType="solid">
        <fgColor rgb="00EDEFF5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1" pivotButton="0" quotePrefix="0" xfId="0"/>
    <xf numFmtId="3" fontId="5" fillId="2" borderId="1" pivotButton="0" quotePrefix="0" xfId="0"/>
    <xf numFmtId="164" fontId="5" fillId="2" borderId="1" pivotButton="0" quotePrefix="0" xfId="0"/>
    <xf numFmtId="165" fontId="5" fillId="2" borderId="1" pivotButton="0" quotePrefix="0" xfId="0"/>
    <xf numFmtId="0" fontId="6" fillId="3" borderId="1" applyAlignment="1" pivotButton="0" quotePrefix="0" xfId="0">
      <alignment vertical="center" wrapText="1"/>
    </xf>
    <xf numFmtId="0" fontId="3" fillId="0" borderId="1" pivotButton="0" quotePrefix="0" xfId="0"/>
    <xf numFmtId="166" fontId="3" fillId="0" borderId="1" pivotButton="0" quotePrefix="0" xfId="0"/>
    <xf numFmtId="164" fontId="3" fillId="0" borderId="1" pivotButton="0" quotePrefix="0" xfId="0"/>
    <xf numFmtId="0" fontId="2" fillId="4" borderId="1" pivotButton="0" quotePrefix="0" xfId="0"/>
    <xf numFmtId="0" fontId="3" fillId="4" borderId="1" pivotButton="0" quotePrefix="0" xfId="0"/>
    <xf numFmtId="164" fontId="2" fillId="4" borderId="1" pivotButton="0" quotePrefix="0" xfId="0"/>
    <xf numFmtId="3" fontId="3" fillId="0" borderId="1" pivotButton="0" quotePrefix="0" xfId="0"/>
    <xf numFmtId="0" fontId="4" fillId="0" borderId="1" pivotButton="0" quotePrefix="0" xfId="0"/>
    <xf numFmtId="165" fontId="3" fillId="0" borderId="1" pivotButton="0" quotePrefix="0" xfId="0"/>
    <xf numFmtId="164" fontId="2" fillId="0" borderId="1" pivotButton="0" quotePrefix="0" xfId="0"/>
    <xf numFmtId="164" fontId="2" fillId="5" borderId="1" pivotButton="0" quotePrefix="0" xfId="0"/>
    <xf numFmtId="165" fontId="2" fillId="5" borderId="1" pivotButton="0" quotePrefix="0" xfId="0"/>
    <xf numFmtId="0" fontId="2" fillId="5" borderId="1" pivotButton="0" quotePrefix="0" xfId="0"/>
    <xf numFmtId="0" fontId="3" fillId="5" borderId="1" pivotButton="0" quotePrefix="0" xfId="0"/>
    <xf numFmtId="0" fontId="5" fillId="2" borderId="1" pivotButton="0" quotePrefix="0" xfId="0"/>
    <xf numFmtId="2" fontId="3" fillId="5" borderId="1" pivotButton="0" quotePrefix="0" xfId="0"/>
    <xf numFmtId="1" fontId="3" fillId="5" borderId="1" pivotButton="0" quotePrefix="0" xfId="0"/>
    <xf numFmtId="0" fontId="2" fillId="0" borderId="0" pivotButton="0" quotePrefix="0" xfId="0"/>
    <xf numFmtId="167" fontId="5" fillId="2" borderId="1" pivotButton="0" quotePrefix="0" xfId="0"/>
    <xf numFmtId="2" fontId="3" fillId="0" borderId="1" pivotButton="0" quotePrefix="0" xfId="0"/>
    <xf numFmtId="1" fontId="5" fillId="2" borderId="1" pivotButton="0" quotePrefix="0" xfId="0"/>
    <xf numFmtId="1" fontId="2" fillId="4" borderId="1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4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Catering business plan: costing &amp; cash-flow workbook</t>
        </is>
      </c>
    </row>
    <row r="4" ht="18" customHeight="1">
      <c r="B4" s="2" t="inlineStr">
        <is>
          <t>What this is</t>
        </is>
      </c>
    </row>
    <row r="5" ht="45" customHeight="1">
      <c r="B5" s="3" t="inlineStr">
        <is>
          <t>A working model of one wedding order (500 plates) and of the year around it: cost per plate, contribution, monthly break-even, a 12-month cash flow and a start-up budget. It accompanies the guide at venura.org/catering-business-plan, which walks through every number.</t>
        </is>
      </c>
    </row>
    <row r="6" ht="18" customHeight="1">
      <c r="B6" s="2" t="inlineStr">
        <is>
          <t>How to use it</t>
        </is>
      </c>
    </row>
    <row r="7" ht="18" customHeight="1">
      <c r="B7" s="3" t="inlineStr">
        <is>
          <t>1. Yellow cells with blue text are inputs. Change them; everything else recalculates.</t>
        </is>
      </c>
    </row>
    <row r="8" ht="30" customHeight="1">
      <c r="B8" s="3" t="inlineStr">
        <is>
          <t>2. Start on "Order Costing": set guests, plate price and today's mandi rates. Read the results block at the bottom.</t>
        </is>
      </c>
    </row>
    <row r="9" ht="30" customHeight="1">
      <c r="B9" s="3" t="inlineStr">
        <is>
          <t>3. "Monthly Overheads" holds your fixed costs for a central kitchen and for a rented / shared kitchen. Pick one on "Break-even".</t>
        </is>
      </c>
    </row>
    <row r="10" ht="30" customHeight="1">
      <c r="B10" s="3" t="inlineStr">
        <is>
          <t>4. "Season Cash Flow" lays out 12 months. Enter how many events of this size you realistically book each month; the lowest cash point tells you the reserve you need.</t>
        </is>
      </c>
    </row>
    <row r="11" ht="18" customHeight="1">
      <c r="B11" s="3" t="inlineStr">
        <is>
          <t>5. "Startup Budget" compares set-up cost for a rented-kitchen start against a full central kitchen.</t>
        </is>
      </c>
    </row>
    <row r="12" ht="18" customHeight="1">
      <c r="B12" s="2" t="inlineStr">
        <is>
          <t>Read this before trusting the defaults</t>
        </is>
      </c>
    </row>
    <row r="13" ht="60" customHeight="1">
      <c r="B13" s="3" t="inlineStr">
        <is>
          <t>All default rates, wages and counts are illustrative, chosen to match the worked example in the guide. Replace them with your own quotes and this week's mandi prices. Set-up cost defaults use the mid-points of the ranges in Venura's catering start-up guide. This is a planning model, not tax, legal or accounting advice; confirm GST and FSSAI treatment for your turnover with your CA.</t>
        </is>
      </c>
    </row>
    <row r="14" ht="30" customHeight="1">
      <c r="B14" s="3" t="inlineStr">
        <is>
          <t>One assumption to check: the model assumes every event is the same size as the one on "Order Costing". Real years mix small and large orders, so use the average order you actually take.</t>
        </is>
      </c>
    </row>
  </sheetData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18" customWidth="1" min="3" max="3"/>
    <col width="34" customWidth="1" min="4" max="4"/>
    <col width="18" customWidth="1" min="5" max="5"/>
  </cols>
  <sheetData>
    <row r="1">
      <c r="A1" s="1" t="inlineStr">
        <is>
          <t>One wedding order: costing sheet</t>
        </is>
      </c>
    </row>
    <row r="2">
      <c r="A2" s="4" t="inlineStr">
        <is>
          <t>Yellow = your input. Defaults are illustrative and match the guide's 500-plate worked example.</t>
        </is>
      </c>
    </row>
    <row r="3">
      <c r="A3" s="5" t="inlineStr">
        <is>
          <t>Guests (minimum guaranteed)</t>
        </is>
      </c>
      <c r="B3" s="6" t="n">
        <v>500</v>
      </c>
    </row>
    <row r="4">
      <c r="A4" s="5" t="inlineStr">
        <is>
          <t>Selling price per plate, before GST (₹)</t>
        </is>
      </c>
      <c r="B4" s="7" t="n">
        <v>850</v>
      </c>
    </row>
    <row r="5">
      <c r="A5" s="5" t="inlineStr">
        <is>
          <t>GST billed to the client (%)</t>
        </is>
      </c>
      <c r="B5" s="8" t="n">
        <v>0.05</v>
      </c>
      <c r="D5" s="4" t="inlineStr">
        <is>
          <t>Confirm the applicable rate for your case with your CA.</t>
        </is>
      </c>
    </row>
    <row r="6">
      <c r="A6" s="5" t="inlineStr">
        <is>
          <t>Target food cost (% of price)</t>
        </is>
      </c>
      <c r="B6" s="8" t="n">
        <v>0.3</v>
      </c>
    </row>
    <row r="7">
      <c r="A7" s="5" t="inlineStr">
        <is>
          <t>Wastage buffer on grocery (%)</t>
        </is>
      </c>
      <c r="B7" s="8" t="n">
        <v>0.1</v>
      </c>
      <c r="D7" s="4" t="inlineStr">
        <is>
          <t>5-10% is a common cushion for waste and price moves.</t>
        </is>
      </c>
    </row>
    <row r="9" ht="32" customHeight="1">
      <c r="A9" s="9" t="inlineStr">
        <is>
          <t>Ingredient / menu block</t>
        </is>
      </c>
      <c r="B9" s="9" t="inlineStr">
        <is>
          <t>Grammage per guest (g)</t>
        </is>
      </c>
      <c r="C9" s="9" t="inlineStr">
        <is>
          <t>Total quantity (kg)</t>
        </is>
      </c>
      <c r="D9" s="9" t="inlineStr">
        <is>
          <t>Rate today (₹ per kg)</t>
        </is>
      </c>
      <c r="E9" s="9" t="inlineStr">
        <is>
          <t>Cost (₹)</t>
        </is>
      </c>
    </row>
    <row r="10">
      <c r="A10" s="10" t="inlineStr">
        <is>
          <t>Paneer (starter + gravy, vacuum pack)</t>
        </is>
      </c>
      <c r="B10" s="6" t="n">
        <v>150</v>
      </c>
      <c r="C10" s="11">
        <f>B10*$B$3/1000</f>
        <v/>
      </c>
      <c r="D10" s="7" t="n">
        <v>360</v>
      </c>
      <c r="E10" s="12">
        <f>C10*D10</f>
        <v/>
      </c>
    </row>
    <row r="11">
      <c r="A11" s="10" t="inlineStr">
        <is>
          <t>Seasonal vegetables incl. onion &amp; tomato</t>
        </is>
      </c>
      <c r="B11" s="6" t="n">
        <v>420</v>
      </c>
      <c r="C11" s="11">
        <f>B11*$B$3/1000</f>
        <v/>
      </c>
      <c r="D11" s="7" t="n">
        <v>42</v>
      </c>
      <c r="E11" s="12">
        <f>C11*D11</f>
        <v/>
      </c>
    </row>
    <row r="12">
      <c r="A12" s="10" t="inlineStr">
        <is>
          <t>Baby corn, mushroom &amp; exotic veg (starters, counters)</t>
        </is>
      </c>
      <c r="B12" s="6" t="n">
        <v>60</v>
      </c>
      <c r="C12" s="11">
        <f>B12*$B$3/1000</f>
        <v/>
      </c>
      <c r="D12" s="7" t="n">
        <v>180</v>
      </c>
      <c r="E12" s="12">
        <f>C12*D12</f>
        <v/>
      </c>
    </row>
    <row r="13">
      <c r="A13" s="10" t="inlineStr">
        <is>
          <t>Basmati rice (pulao / biryani)</t>
        </is>
      </c>
      <c r="B13" s="6" t="n">
        <v>100</v>
      </c>
      <c r="C13" s="11">
        <f>B13*$B$3/1000</f>
        <v/>
      </c>
      <c r="D13" s="7" t="n">
        <v>115</v>
      </c>
      <c r="E13" s="12">
        <f>C13*D13</f>
        <v/>
      </c>
    </row>
    <row r="14">
      <c r="A14" s="10" t="inlineStr">
        <is>
          <t>Atta &amp; maida (roti, naan, puri)</t>
        </is>
      </c>
      <c r="B14" s="6" t="n">
        <v>140</v>
      </c>
      <c r="C14" s="11">
        <f>B14*$B$3/1000</f>
        <v/>
      </c>
      <c r="D14" s="7" t="n">
        <v>38</v>
      </c>
      <c r="E14" s="12">
        <f>C14*D14</f>
        <v/>
      </c>
    </row>
    <row r="15">
      <c r="A15" s="10" t="inlineStr">
        <is>
          <t>Dal makhani (urad + rajma, raw)</t>
        </is>
      </c>
      <c r="B15" s="6" t="n">
        <v>60</v>
      </c>
      <c r="C15" s="11">
        <f>B15*$B$3/1000</f>
        <v/>
      </c>
      <c r="D15" s="7" t="n">
        <v>130</v>
      </c>
      <c r="E15" s="12">
        <f>C15*D15</f>
        <v/>
      </c>
    </row>
    <row r="16">
      <c r="A16" s="10" t="inlineStr">
        <is>
          <t>Refined oil</t>
        </is>
      </c>
      <c r="B16" s="6" t="n">
        <v>55</v>
      </c>
      <c r="C16" s="11">
        <f>B16*$B$3/1000</f>
        <v/>
      </c>
      <c r="D16" s="7" t="n">
        <v>145</v>
      </c>
      <c r="E16" s="12">
        <f>C16*D16</f>
        <v/>
      </c>
    </row>
    <row r="17">
      <c r="A17" s="10" t="inlineStr">
        <is>
          <t>Desi ghee</t>
        </is>
      </c>
      <c r="B17" s="6" t="n">
        <v>20</v>
      </c>
      <c r="C17" s="11">
        <f>B17*$B$3/1000</f>
        <v/>
      </c>
      <c r="D17" s="7" t="n">
        <v>640</v>
      </c>
      <c r="E17" s="12">
        <f>C17*D17</f>
        <v/>
      </c>
    </row>
    <row r="18">
      <c r="A18" s="10" t="inlineStr">
        <is>
          <t>Butter &amp; cream</t>
        </is>
      </c>
      <c r="B18" s="6" t="n">
        <v>50</v>
      </c>
      <c r="C18" s="11">
        <f>B18*$B$3/1000</f>
        <v/>
      </c>
      <c r="D18" s="7" t="n">
        <v>420</v>
      </c>
      <c r="E18" s="12">
        <f>C18*D18</f>
        <v/>
      </c>
    </row>
    <row r="19">
      <c r="A19" s="10" t="inlineStr">
        <is>
          <t>Curd for raita</t>
        </is>
      </c>
      <c r="B19" s="6" t="n">
        <v>90</v>
      </c>
      <c r="C19" s="11">
        <f>B19*$B$3/1000</f>
        <v/>
      </c>
      <c r="D19" s="7" t="n">
        <v>70</v>
      </c>
      <c r="E19" s="12">
        <f>C19*D19</f>
        <v/>
      </c>
    </row>
    <row r="20">
      <c r="A20" s="10" t="inlineStr">
        <is>
          <t>Milk, khoya &amp; sugar (two desserts)</t>
        </is>
      </c>
      <c r="B20" s="6" t="n">
        <v>150</v>
      </c>
      <c r="C20" s="11">
        <f>B20*$B$3/1000</f>
        <v/>
      </c>
      <c r="D20" s="7" t="n">
        <v>210</v>
      </c>
      <c r="E20" s="12">
        <f>C20*D20</f>
        <v/>
      </c>
    </row>
    <row r="21">
      <c r="A21" s="10" t="inlineStr">
        <is>
          <t>Cashew, almond, raisin, saffron, cardamom</t>
        </is>
      </c>
      <c r="B21" s="6" t="n">
        <v>12</v>
      </c>
      <c r="C21" s="11">
        <f>B21*$B$3/1000</f>
        <v/>
      </c>
      <c r="D21" s="7" t="n">
        <v>900</v>
      </c>
      <c r="E21" s="12">
        <f>C21*D21</f>
        <v/>
      </c>
    </row>
    <row r="22">
      <c r="A22" s="10" t="inlineStr">
        <is>
          <t>Chaat counter: papdi, potato, chutneys, sev</t>
        </is>
      </c>
      <c r="B22" s="6" t="n">
        <v>60</v>
      </c>
      <c r="C22" s="11">
        <f>B22*$B$3/1000</f>
        <v/>
      </c>
      <c r="D22" s="7" t="n">
        <v>150</v>
      </c>
      <c r="E22" s="12">
        <f>C22*D22</f>
        <v/>
      </c>
    </row>
    <row r="23">
      <c r="A23" s="10" t="inlineStr">
        <is>
          <t>Live kulfi counter: milk, sugar, dry fruit</t>
        </is>
      </c>
      <c r="B23" s="6" t="n">
        <v>60</v>
      </c>
      <c r="C23" s="11">
        <f>B23*$B$3/1000</f>
        <v/>
      </c>
      <c r="D23" s="7" t="n">
        <v>240</v>
      </c>
      <c r="E23" s="12">
        <f>C23*D23</f>
        <v/>
      </c>
    </row>
    <row r="24">
      <c r="A24" s="10" t="inlineStr">
        <is>
          <t>Spices &amp; condiments</t>
        </is>
      </c>
      <c r="B24" s="6" t="n">
        <v>30</v>
      </c>
      <c r="C24" s="11">
        <f>B24*$B$3/1000</f>
        <v/>
      </c>
      <c r="D24" s="7" t="n">
        <v>300</v>
      </c>
      <c r="E24" s="12">
        <f>C24*D24</f>
        <v/>
      </c>
    </row>
    <row r="25">
      <c r="A25" s="13" t="inlineStr">
        <is>
          <t>Grocery subtotal</t>
        </is>
      </c>
      <c r="B25" s="14" t="n"/>
      <c r="C25" s="14" t="n"/>
      <c r="D25" s="14" t="n"/>
      <c r="E25" s="15">
        <f>SUM(E10:E24)</f>
        <v/>
      </c>
    </row>
    <row r="27" ht="32" customHeight="1">
      <c r="A27" s="9" t="inlineStr">
        <is>
          <t>Other direct costs of the order</t>
        </is>
      </c>
      <c r="B27" s="9" t="inlineStr">
        <is>
          <t>Quantity / input</t>
        </is>
      </c>
      <c r="C27" s="9" t="inlineStr">
        <is>
          <t>Unit rate (₹)</t>
        </is>
      </c>
      <c r="D27" s="9" t="inlineStr">
        <is>
          <t>Note</t>
        </is>
      </c>
      <c r="E27" s="9" t="inlineStr">
        <is>
          <t>Cost (₹)</t>
        </is>
      </c>
    </row>
    <row r="28">
      <c r="A28" s="10" t="inlineStr">
        <is>
          <t>Consumables: welcome drink, ice, packaged water, disposables</t>
        </is>
      </c>
      <c r="B28" s="16">
        <f>B3</f>
        <v/>
      </c>
      <c r="C28" s="7" t="n">
        <v>24</v>
      </c>
      <c r="D28" s="17" t="inlineStr">
        <is>
          <t>per plate</t>
        </is>
      </c>
      <c r="E28" s="12">
        <f>B28*C28</f>
        <v/>
      </c>
    </row>
    <row r="29">
      <c r="A29" s="10" t="inlineStr">
        <is>
          <t>Wastage buffer on grocery</t>
        </is>
      </c>
      <c r="B29" s="18">
        <f>B7</f>
        <v/>
      </c>
      <c r="C29" s="12">
        <f>E25</f>
        <v/>
      </c>
      <c r="D29" s="17" t="inlineStr">
        <is>
          <t>of grocery subtotal</t>
        </is>
      </c>
      <c r="E29" s="12">
        <f>B29*C29</f>
        <v/>
      </c>
    </row>
    <row r="30">
      <c r="A30" s="10" t="inlineStr">
        <is>
          <t>Kitchen labour: cooks, halwai, prep helpers (prep days + event day)</t>
        </is>
      </c>
      <c r="B30" s="6" t="n">
        <v>1</v>
      </c>
      <c r="C30" s="7" t="n">
        <v>38000</v>
      </c>
      <c r="D30" s="17" t="inlineStr">
        <is>
          <t>lump sum for the order</t>
        </is>
      </c>
      <c r="E30" s="12">
        <f>B30*C30</f>
        <v/>
      </c>
    </row>
    <row r="31">
      <c r="A31" s="10" t="inlineStr">
        <is>
          <t>Serving stewards from agency</t>
        </is>
      </c>
      <c r="B31" s="16">
        <f>ROUNDUP(B3/28,0)</f>
        <v/>
      </c>
      <c r="C31" s="7" t="n">
        <v>850</v>
      </c>
      <c r="D31" s="17" t="inlineStr">
        <is>
          <t>1 steward per 28 guests</t>
        </is>
      </c>
      <c r="E31" s="12">
        <f>B31*C31</f>
        <v/>
      </c>
    </row>
    <row r="32">
      <c r="A32" s="10" t="inlineStr">
        <is>
          <t>Live-counter cooks</t>
        </is>
      </c>
      <c r="B32" s="6" t="n">
        <v>2</v>
      </c>
      <c r="C32" s="7" t="n">
        <v>3500</v>
      </c>
      <c r="D32" s="17" t="inlineStr">
        <is>
          <t>chaat + kulfi counters</t>
        </is>
      </c>
      <c r="E32" s="12">
        <f>B32*C32</f>
        <v/>
      </c>
    </row>
    <row r="33">
      <c r="A33" s="10" t="inlineStr">
        <is>
          <t>Commercial LPG cylinders (19 kg)</t>
        </is>
      </c>
      <c r="B33" s="6" t="n">
        <v>4</v>
      </c>
      <c r="C33" s="7" t="n">
        <v>1800</v>
      </c>
      <c r="D33" s="17" t="inlineStr">
        <is>
          <t>refill price varies by city</t>
        </is>
      </c>
      <c r="E33" s="12">
        <f>B33*C33</f>
        <v/>
      </c>
    </row>
    <row r="34">
      <c r="A34" s="10" t="inlineStr">
        <is>
          <t>Transport: tempo trips, both ways</t>
        </is>
      </c>
      <c r="B34" s="6" t="n">
        <v>1</v>
      </c>
      <c r="C34" s="7" t="n">
        <v>9000</v>
      </c>
      <c r="D34" s="17" t="inlineStr">
        <is>
          <t>lump sum</t>
        </is>
      </c>
      <c r="E34" s="12">
        <f>B34*C34</f>
        <v/>
      </c>
    </row>
    <row r="35">
      <c r="A35" s="10" t="inlineStr">
        <is>
          <t>Crockery, chafing-dish hire &amp; breakage</t>
        </is>
      </c>
      <c r="B35" s="6" t="n">
        <v>1</v>
      </c>
      <c r="C35" s="7" t="n">
        <v>12000</v>
      </c>
      <c r="D35" s="17" t="inlineStr">
        <is>
          <t>lump sum</t>
        </is>
      </c>
      <c r="E35" s="12">
        <f>B35*C35</f>
        <v/>
      </c>
    </row>
    <row r="36">
      <c r="A36" s="10" t="inlineStr">
        <is>
          <t>Venue / planner referral commission</t>
        </is>
      </c>
      <c r="B36" s="8" t="n">
        <v>0.05</v>
      </c>
      <c r="C36" s="12">
        <f>B41</f>
        <v/>
      </c>
      <c r="D36" s="17" t="inlineStr">
        <is>
          <t>of order value; ask before you quote</t>
        </is>
      </c>
      <c r="E36" s="12">
        <f>B36*C36</f>
        <v/>
      </c>
    </row>
    <row r="37">
      <c r="A37" s="10" t="inlineStr">
        <is>
          <t>Discounts and balance leakage</t>
        </is>
      </c>
      <c r="B37" s="8" t="n">
        <v>0.02</v>
      </c>
      <c r="C37" s="12">
        <f>B41</f>
        <v/>
      </c>
      <c r="D37" s="17" t="inlineStr">
        <is>
          <t>of order value</t>
        </is>
      </c>
      <c r="E37" s="12">
        <f>B37*C37</f>
        <v/>
      </c>
    </row>
    <row r="39">
      <c r="A39" s="13" t="inlineStr">
        <is>
          <t>RESULTS</t>
        </is>
      </c>
      <c r="B39" s="14" t="n"/>
      <c r="C39" s="14" t="n"/>
      <c r="D39" s="14" t="n"/>
      <c r="E39" s="14" t="n"/>
    </row>
    <row r="40">
      <c r="A40" s="5" t="inlineStr">
        <is>
          <t>Order value before GST (₹)</t>
        </is>
      </c>
      <c r="B40" s="19">
        <f>B3*B4</f>
        <v/>
      </c>
      <c r="D40" s="4" t="inlineStr">
        <is>
          <t>guests x plate price</t>
        </is>
      </c>
    </row>
    <row r="41">
      <c r="A41" s="5" t="inlineStr">
        <is>
          <t>Order value (used by commission &amp; leakage rows)</t>
        </is>
      </c>
      <c r="B41" s="19">
        <f>B40</f>
        <v/>
      </c>
      <c r="D41" s="4" t="inlineStr"/>
    </row>
    <row r="42">
      <c r="A42" s="5" t="inlineStr">
        <is>
          <t>Total direct cost of the order (₹)</t>
        </is>
      </c>
      <c r="B42" s="19">
        <f>E25+SUM(E28:E37)</f>
        <v/>
      </c>
      <c r="D42" s="4" t="inlineStr">
        <is>
          <t>grocery + everything above</t>
        </is>
      </c>
    </row>
    <row r="43">
      <c r="A43" s="5" t="inlineStr">
        <is>
          <t>Contribution per order (₹)</t>
        </is>
      </c>
      <c r="B43" s="20">
        <f>B40-B42</f>
        <v/>
      </c>
      <c r="D43" s="4" t="inlineStr">
        <is>
          <t>what is left to pay monthly overheads</t>
        </is>
      </c>
    </row>
    <row r="44">
      <c r="A44" s="5" t="inlineStr">
        <is>
          <t>Contribution (% of order value)</t>
        </is>
      </c>
      <c r="B44" s="21">
        <f>B43/B40</f>
        <v/>
      </c>
      <c r="D44" s="4" t="inlineStr"/>
    </row>
    <row r="45">
      <c r="A45" s="5" t="inlineStr">
        <is>
          <t>Food cost per plate: grocery + consumables (₹)</t>
        </is>
      </c>
      <c r="B45" s="19">
        <f>(E25+E28)/B3</f>
        <v/>
      </c>
      <c r="D45" s="4" t="inlineStr"/>
    </row>
    <row r="46">
      <c r="A46" s="5" t="inlineStr">
        <is>
          <t>Food cost (% of price)</t>
        </is>
      </c>
      <c r="B46" s="21">
        <f>(E25+E28)/B40</f>
        <v/>
      </c>
      <c r="D46" s="4" t="inlineStr">
        <is>
          <t>compare with your target</t>
        </is>
      </c>
    </row>
    <row r="47">
      <c r="A47" s="5" t="inlineStr">
        <is>
          <t>Plate price that hits your target food cost (₹)</t>
        </is>
      </c>
      <c r="B47" s="19">
        <f>B45/B6</f>
        <v/>
      </c>
      <c r="D47" s="4" t="inlineStr">
        <is>
          <t>per-plate food cost / target %</t>
        </is>
      </c>
    </row>
    <row r="48">
      <c r="A48" s="5" t="inlineStr">
        <is>
          <t>GST billed on top of the order (₹)</t>
        </is>
      </c>
      <c r="B48" s="19">
        <f>B40*B5</f>
        <v/>
      </c>
      <c r="D48" s="4" t="inlineStr">
        <is>
          <t>collected from client; a pass-through</t>
        </is>
      </c>
    </row>
    <row r="49">
      <c r="A49" s="5" t="inlineStr">
        <is>
          <t>Invoice total including GST (₹)</t>
        </is>
      </c>
      <c r="B49" s="19">
        <f>B40+B48</f>
        <v/>
      </c>
      <c r="D49" s="4" t="inlineStr"/>
    </row>
    <row r="50">
      <c r="A50" s="5" t="inlineStr">
        <is>
          <t>Cash you spend before the event (₹)</t>
        </is>
      </c>
      <c r="B50" s="19">
        <f>E25+E28+E29+E33+0.5*E30</f>
        <v/>
      </c>
      <c r="D50" s="4" t="inlineStr">
        <is>
          <t>grocery, consumables, wastage, LPG, half the kitchen labour</t>
        </is>
      </c>
    </row>
    <row r="51">
      <c r="A51" s="5" t="inlineStr">
        <is>
          <t>Advance needed to fund that (% of order value)</t>
        </is>
      </c>
      <c r="B51" s="21">
        <f>B50/B40</f>
        <v/>
      </c>
      <c r="D51" s="4" t="inlineStr">
        <is>
          <t>collect at least this before buying grocery</t>
        </is>
      </c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50" customWidth="1" min="4" max="4"/>
  </cols>
  <sheetData>
    <row r="1">
      <c r="A1" s="1" t="inlineStr">
        <is>
          <t>Monthly fixed overheads</t>
        </is>
      </c>
    </row>
    <row r="2">
      <c r="A2" s="4" t="inlineStr">
        <is>
          <t>Costs you carry whether or not an event is booked. Yellow = input.</t>
        </is>
      </c>
    </row>
    <row r="4" ht="32" customHeight="1">
      <c r="A4" s="9" t="inlineStr">
        <is>
          <t>Cost head (per month)</t>
        </is>
      </c>
      <c r="B4" s="9" t="inlineStr">
        <is>
          <t>Central kitchen (₹)</t>
        </is>
      </c>
      <c r="C4" s="9" t="inlineStr">
        <is>
          <t>Rented / shared kitchen (₹)</t>
        </is>
      </c>
      <c r="D4" s="9" t="inlineStr">
        <is>
          <t>Note</t>
        </is>
      </c>
    </row>
    <row r="5">
      <c r="A5" s="10" t="inlineStr">
        <is>
          <t>Kitchen rent</t>
        </is>
      </c>
      <c r="B5" s="7" t="n">
        <v>60000</v>
      </c>
      <c r="C5" s="7" t="n">
        <v>25000</v>
      </c>
      <c r="D5" s="17" t="inlineStr">
        <is>
          <t>central: around 2,000 sq ft, ground-floor commercial zone</t>
        </is>
      </c>
    </row>
    <row r="6">
      <c r="A6" s="10" t="inlineStr">
        <is>
          <t>Permanent culinary core (head cook + assistants)</t>
        </is>
      </c>
      <c r="B6" s="7" t="n">
        <v>120000</v>
      </c>
      <c r="C6" s="7" t="n">
        <v>30000</v>
      </c>
      <c r="D6" s="17" t="inlineStr">
        <is>
          <t>the people you pay in off-season too</t>
        </is>
      </c>
    </row>
    <row r="7">
      <c r="A7" s="10" t="inlineStr">
        <is>
          <t>Power and water</t>
        </is>
      </c>
      <c r="B7" s="7" t="n">
        <v>24000</v>
      </c>
      <c r="C7" s="7" t="n">
        <v>8000</v>
      </c>
      <c r="D7" s="17" t="inlineStr">
        <is>
          <t>chillers and cold room run every day</t>
        </is>
      </c>
    </row>
    <row r="8">
      <c r="A8" s="10" t="inlineStr">
        <is>
          <t>Owner's drawing</t>
        </is>
      </c>
      <c r="B8" s="7" t="n">
        <v>50000</v>
      </c>
      <c r="C8" s="7" t="n">
        <v>40000</v>
      </c>
      <c r="D8" s="17" t="inlineStr">
        <is>
          <t>a business that pays you nothing is a hobby</t>
        </is>
      </c>
    </row>
    <row r="9">
      <c r="A9" s="10" t="inlineStr">
        <is>
          <t>Depreciation on equipment</t>
        </is>
      </c>
      <c r="B9" s="7" t="n">
        <v>10000</v>
      </c>
      <c r="C9" s="7" t="n">
        <v>4000</v>
      </c>
      <c r="D9" s="17" t="inlineStr">
        <is>
          <t>replacement fund for tandoors, chillers, degchi</t>
        </is>
      </c>
    </row>
    <row r="10">
      <c r="A10" s="10" t="inlineStr">
        <is>
          <t>Licences, insurance, accounting, software</t>
        </is>
      </c>
      <c r="B10" s="7" t="n">
        <v>15000</v>
      </c>
      <c r="C10" s="7" t="n">
        <v>6000</v>
      </c>
      <c r="D10" s="17" t="inlineStr">
        <is>
          <t>FSSAI renewal, CA fees, tools</t>
        </is>
      </c>
    </row>
    <row r="11">
      <c r="A11" s="10" t="inlineStr">
        <is>
          <t>Marketing and tasting trials</t>
        </is>
      </c>
      <c r="B11" s="7" t="n">
        <v>12000</v>
      </c>
      <c r="C11" s="7" t="n">
        <v>8000</v>
      </c>
      <c r="D11" s="17" t="inlineStr">
        <is>
          <t>sample menus cost real grocery</t>
        </is>
      </c>
    </row>
    <row r="12">
      <c r="A12" s="22" t="inlineStr">
        <is>
          <t>Total fixed overhead per month</t>
        </is>
      </c>
      <c r="B12" s="20">
        <f>SUM(B5:B11)</f>
        <v/>
      </c>
      <c r="C12" s="20">
        <f>SUM(C5:C11)</f>
        <v/>
      </c>
      <c r="D12" s="23" t="n"/>
    </row>
  </sheetData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Monthly break-even</t>
        </is>
      </c>
    </row>
    <row r="3">
      <c r="A3" s="5" t="inlineStr">
        <is>
          <t>Which kitchen are you modelling?</t>
        </is>
      </c>
      <c r="B3" s="24" t="inlineStr">
        <is>
          <t>Central kitchen</t>
        </is>
      </c>
    </row>
    <row r="4">
      <c r="A4" s="5" t="inlineStr">
        <is>
          <t>Fixed overhead per month (₹)</t>
        </is>
      </c>
      <c r="B4" s="12">
        <f>IF(B3="Central kitchen",'Monthly Overheads'!B12,'Monthly Overheads'!C12)</f>
        <v/>
      </c>
    </row>
    <row r="5">
      <c r="A5" s="5" t="inlineStr">
        <is>
          <t>Contribution per order (₹)</t>
        </is>
      </c>
      <c r="B5" s="12">
        <f>'Order Costing'!B43</f>
        <v/>
      </c>
    </row>
    <row r="6">
      <c r="A6" s="5" t="inlineStr">
        <is>
          <t>Break-even orders per month (exact)</t>
        </is>
      </c>
      <c r="B6" s="25">
        <f>B4/B5</f>
        <v/>
      </c>
      <c r="C6" s="4" t="inlineStr">
        <is>
          <t>orders of this size needed just to cover fixed cost</t>
        </is>
      </c>
    </row>
    <row r="7">
      <c r="A7" s="5" t="inlineStr">
        <is>
          <t>Break-even orders per month (round up)</t>
        </is>
      </c>
      <c r="B7" s="26">
        <f>ROUNDUP(B6,0)</f>
        <v/>
      </c>
    </row>
    <row r="8">
      <c r="A8" s="5" t="inlineStr">
        <is>
          <t>Break-even revenue per month (₹)</t>
        </is>
      </c>
      <c r="B8" s="12">
        <f>B4/'Order Costing'!B44</f>
        <v/>
      </c>
    </row>
    <row r="9">
      <c r="A9" s="5" t="inlineStr">
        <is>
          <t>Break-even plates per month</t>
        </is>
      </c>
      <c r="B9" s="16">
        <f>B4/(B5/'Order Costing'!B3)</f>
        <v/>
      </c>
    </row>
    <row r="11">
      <c r="A11" s="27" t="inlineStr">
        <is>
          <t>What a change in plate price does</t>
        </is>
      </c>
    </row>
    <row r="12" ht="32" customHeight="1">
      <c r="A12" s="9" t="inlineStr">
        <is>
          <t>Plate price change (₹)</t>
        </is>
      </c>
      <c r="B12" s="9" t="inlineStr">
        <is>
          <t>New plate price (₹)</t>
        </is>
      </c>
      <c r="C12" s="9" t="inlineStr">
        <is>
          <t>Contribution per order (₹)</t>
        </is>
      </c>
      <c r="D12" s="9" t="inlineStr">
        <is>
          <t>Break-even orders / month</t>
        </is>
      </c>
    </row>
    <row r="13">
      <c r="A13" s="28" t="n">
        <v>-100</v>
      </c>
      <c r="B13" s="12">
        <f>'Order Costing'!B4+A13</f>
        <v/>
      </c>
      <c r="C13" s="12">
        <f>$B$5+A13*'Order Costing'!B3*(1-'Order Costing'!B36-'Order Costing'!B37)</f>
        <v/>
      </c>
      <c r="D13" s="29">
        <f>$B$4/C13</f>
        <v/>
      </c>
    </row>
    <row r="14">
      <c r="A14" s="28" t="n">
        <v>-50</v>
      </c>
      <c r="B14" s="12">
        <f>'Order Costing'!B4+A14</f>
        <v/>
      </c>
      <c r="C14" s="12">
        <f>$B$5+A14*'Order Costing'!B3*(1-'Order Costing'!B36-'Order Costing'!B37)</f>
        <v/>
      </c>
      <c r="D14" s="29">
        <f>$B$4/C14</f>
        <v/>
      </c>
    </row>
    <row r="15">
      <c r="A15" s="28" t="n">
        <v>0</v>
      </c>
      <c r="B15" s="12">
        <f>'Order Costing'!B4+A15</f>
        <v/>
      </c>
      <c r="C15" s="12">
        <f>$B$5+A15*'Order Costing'!B3*(1-'Order Costing'!B36-'Order Costing'!B37)</f>
        <v/>
      </c>
      <c r="D15" s="29">
        <f>$B$4/C15</f>
        <v/>
      </c>
    </row>
    <row r="16">
      <c r="A16" s="28" t="n">
        <v>50</v>
      </c>
      <c r="B16" s="12">
        <f>'Order Costing'!B4+A16</f>
        <v/>
      </c>
      <c r="C16" s="12">
        <f>$B$5+A16*'Order Costing'!B3*(1-'Order Costing'!B36-'Order Costing'!B37)</f>
        <v/>
      </c>
      <c r="D16" s="29">
        <f>$B$4/C16</f>
        <v/>
      </c>
    </row>
    <row r="17">
      <c r="A17" s="28" t="n">
        <v>100</v>
      </c>
      <c r="B17" s="12">
        <f>'Order Costing'!B4+A17</f>
        <v/>
      </c>
      <c r="C17" s="12">
        <f>$B$5+A17*'Order Costing'!B3*(1-'Order Costing'!B36-'Order Costing'!B37)</f>
        <v/>
      </c>
      <c r="D17" s="29">
        <f>$B$4/C17</f>
        <v/>
      </c>
    </row>
    <row r="19">
      <c r="A19" s="4" t="inlineStr">
        <is>
          <t>Commission and leakage scale with the price, so only (1 - commission - leakage) of each price change reaches contribution.</t>
        </is>
      </c>
    </row>
  </sheetData>
  <dataValidations count="1">
    <dataValidation sqref="B3" showDropDown="0" showInputMessage="0" showErrorMessage="0" allowBlank="0" type="list">
      <formula1>"Central kitchen,Rented / shared kitchen"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20" customWidth="1" min="4" max="4"/>
    <col width="20" customWidth="1" min="5" max="5"/>
    <col width="20" customWidth="1" min="6" max="6"/>
    <col width="22" customWidth="1" min="7" max="7"/>
  </cols>
  <sheetData>
    <row r="1">
      <c r="A1" s="1" t="inlineStr">
        <is>
          <t>12-month cash flow (Indian financial year)</t>
        </is>
      </c>
    </row>
    <row r="3">
      <c r="A3" s="5" t="inlineStr">
        <is>
          <t>Opening cash (₹)</t>
        </is>
      </c>
      <c r="B3" s="7" t="n">
        <v>0</v>
      </c>
      <c r="C3" s="4" t="inlineStr">
        <is>
          <t>cash you hold on 1 April before any event income</t>
        </is>
      </c>
    </row>
    <row r="4" ht="32" customHeight="1">
      <c r="A4" s="9" t="inlineStr">
        <is>
          <t>Month</t>
        </is>
      </c>
      <c r="B4" s="9" t="inlineStr">
        <is>
          <t>Events booked</t>
        </is>
      </c>
      <c r="C4" s="9" t="inlineStr">
        <is>
          <t>Revenue (₹)</t>
        </is>
      </c>
      <c r="D4" s="9" t="inlineStr">
        <is>
          <t>Contribution (₹)</t>
        </is>
      </c>
      <c r="E4" s="9" t="inlineStr">
        <is>
          <t>Fixed overhead (₹)</t>
        </is>
      </c>
      <c r="F4" s="9" t="inlineStr">
        <is>
          <t>Net for the month (₹)</t>
        </is>
      </c>
      <c r="G4" s="9" t="inlineStr">
        <is>
          <t>Cumulative cash (₹)</t>
        </is>
      </c>
    </row>
    <row r="5">
      <c r="A5" s="5" t="inlineStr">
        <is>
          <t>Apr</t>
        </is>
      </c>
      <c r="B5" s="30" t="n">
        <v>1</v>
      </c>
      <c r="C5" s="12">
        <f>B5*'Order Costing'!$B$40</f>
        <v/>
      </c>
      <c r="D5" s="12">
        <f>B5*'Order Costing'!$B$43</f>
        <v/>
      </c>
      <c r="E5" s="12">
        <f>'Break-even'!$B$4</f>
        <v/>
      </c>
      <c r="F5" s="12">
        <f>D5-E5</f>
        <v/>
      </c>
      <c r="G5" s="12">
        <f>$B$3+F5</f>
        <v/>
      </c>
    </row>
    <row r="6">
      <c r="A6" s="5" t="inlineStr">
        <is>
          <t>May</t>
        </is>
      </c>
      <c r="B6" s="30" t="n">
        <v>2</v>
      </c>
      <c r="C6" s="12">
        <f>B6*'Order Costing'!$B$40</f>
        <v/>
      </c>
      <c r="D6" s="12">
        <f>B6*'Order Costing'!$B$43</f>
        <v/>
      </c>
      <c r="E6" s="12">
        <f>'Break-even'!$B$4</f>
        <v/>
      </c>
      <c r="F6" s="12">
        <f>D6-E6</f>
        <v/>
      </c>
      <c r="G6" s="12">
        <f>G5+F6</f>
        <v/>
      </c>
    </row>
    <row r="7">
      <c r="A7" s="5" t="inlineStr">
        <is>
          <t>Jun</t>
        </is>
      </c>
      <c r="B7" s="30" t="n">
        <v>1</v>
      </c>
      <c r="C7" s="12">
        <f>B7*'Order Costing'!$B$40</f>
        <v/>
      </c>
      <c r="D7" s="12">
        <f>B7*'Order Costing'!$B$43</f>
        <v/>
      </c>
      <c r="E7" s="12">
        <f>'Break-even'!$B$4</f>
        <v/>
      </c>
      <c r="F7" s="12">
        <f>D7-E7</f>
        <v/>
      </c>
      <c r="G7" s="12">
        <f>G6+F7</f>
        <v/>
      </c>
    </row>
    <row r="8">
      <c r="A8" s="5" t="inlineStr">
        <is>
          <t>Jul</t>
        </is>
      </c>
      <c r="B8" s="30" t="n">
        <v>0</v>
      </c>
      <c r="C8" s="12">
        <f>B8*'Order Costing'!$B$40</f>
        <v/>
      </c>
      <c r="D8" s="12">
        <f>B8*'Order Costing'!$B$43</f>
        <v/>
      </c>
      <c r="E8" s="12">
        <f>'Break-even'!$B$4</f>
        <v/>
      </c>
      <c r="F8" s="12">
        <f>D8-E8</f>
        <v/>
      </c>
      <c r="G8" s="12">
        <f>G7+F8</f>
        <v/>
      </c>
    </row>
    <row r="9">
      <c r="A9" s="5" t="inlineStr">
        <is>
          <t>Aug</t>
        </is>
      </c>
      <c r="B9" s="30" t="n">
        <v>1</v>
      </c>
      <c r="C9" s="12">
        <f>B9*'Order Costing'!$B$40</f>
        <v/>
      </c>
      <c r="D9" s="12">
        <f>B9*'Order Costing'!$B$43</f>
        <v/>
      </c>
      <c r="E9" s="12">
        <f>'Break-even'!$B$4</f>
        <v/>
      </c>
      <c r="F9" s="12">
        <f>D9-E9</f>
        <v/>
      </c>
      <c r="G9" s="12">
        <f>G8+F9</f>
        <v/>
      </c>
    </row>
    <row r="10">
      <c r="A10" s="5" t="inlineStr">
        <is>
          <t>Sep</t>
        </is>
      </c>
      <c r="B10" s="30" t="n">
        <v>1</v>
      </c>
      <c r="C10" s="12">
        <f>B10*'Order Costing'!$B$40</f>
        <v/>
      </c>
      <c r="D10" s="12">
        <f>B10*'Order Costing'!$B$43</f>
        <v/>
      </c>
      <c r="E10" s="12">
        <f>'Break-even'!$B$4</f>
        <v/>
      </c>
      <c r="F10" s="12">
        <f>D10-E10</f>
        <v/>
      </c>
      <c r="G10" s="12">
        <f>G9+F10</f>
        <v/>
      </c>
    </row>
    <row r="11">
      <c r="A11" s="5" t="inlineStr">
        <is>
          <t>Oct</t>
        </is>
      </c>
      <c r="B11" s="30" t="n">
        <v>2</v>
      </c>
      <c r="C11" s="12">
        <f>B11*'Order Costing'!$B$40</f>
        <v/>
      </c>
      <c r="D11" s="12">
        <f>B11*'Order Costing'!$B$43</f>
        <v/>
      </c>
      <c r="E11" s="12">
        <f>'Break-even'!$B$4</f>
        <v/>
      </c>
      <c r="F11" s="12">
        <f>D11-E11</f>
        <v/>
      </c>
      <c r="G11" s="12">
        <f>G10+F11</f>
        <v/>
      </c>
    </row>
    <row r="12">
      <c r="A12" s="5" t="inlineStr">
        <is>
          <t>Nov</t>
        </is>
      </c>
      <c r="B12" s="30" t="n">
        <v>7</v>
      </c>
      <c r="C12" s="12">
        <f>B12*'Order Costing'!$B$40</f>
        <v/>
      </c>
      <c r="D12" s="12">
        <f>B12*'Order Costing'!$B$43</f>
        <v/>
      </c>
      <c r="E12" s="12">
        <f>'Break-even'!$B$4</f>
        <v/>
      </c>
      <c r="F12" s="12">
        <f>D12-E12</f>
        <v/>
      </c>
      <c r="G12" s="12">
        <f>G11+F12</f>
        <v/>
      </c>
    </row>
    <row r="13">
      <c r="A13" s="5" t="inlineStr">
        <is>
          <t>Dec</t>
        </is>
      </c>
      <c r="B13" s="30" t="n">
        <v>7</v>
      </c>
      <c r="C13" s="12">
        <f>B13*'Order Costing'!$B$40</f>
        <v/>
      </c>
      <c r="D13" s="12">
        <f>B13*'Order Costing'!$B$43</f>
        <v/>
      </c>
      <c r="E13" s="12">
        <f>'Break-even'!$B$4</f>
        <v/>
      </c>
      <c r="F13" s="12">
        <f>D13-E13</f>
        <v/>
      </c>
      <c r="G13" s="12">
        <f>G12+F13</f>
        <v/>
      </c>
    </row>
    <row r="14">
      <c r="A14" s="5" t="inlineStr">
        <is>
          <t>Jan</t>
        </is>
      </c>
      <c r="B14" s="30" t="n">
        <v>6</v>
      </c>
      <c r="C14" s="12">
        <f>B14*'Order Costing'!$B$40</f>
        <v/>
      </c>
      <c r="D14" s="12">
        <f>B14*'Order Costing'!$B$43</f>
        <v/>
      </c>
      <c r="E14" s="12">
        <f>'Break-even'!$B$4</f>
        <v/>
      </c>
      <c r="F14" s="12">
        <f>D14-E14</f>
        <v/>
      </c>
      <c r="G14" s="12">
        <f>G13+F14</f>
        <v/>
      </c>
    </row>
    <row r="15">
      <c r="A15" s="5" t="inlineStr">
        <is>
          <t>Feb</t>
        </is>
      </c>
      <c r="B15" s="30" t="n">
        <v>6</v>
      </c>
      <c r="C15" s="12">
        <f>B15*'Order Costing'!$B$40</f>
        <v/>
      </c>
      <c r="D15" s="12">
        <f>B15*'Order Costing'!$B$43</f>
        <v/>
      </c>
      <c r="E15" s="12">
        <f>'Break-even'!$B$4</f>
        <v/>
      </c>
      <c r="F15" s="12">
        <f>D15-E15</f>
        <v/>
      </c>
      <c r="G15" s="12">
        <f>G14+F15</f>
        <v/>
      </c>
    </row>
    <row r="16">
      <c r="A16" s="5" t="inlineStr">
        <is>
          <t>Mar</t>
        </is>
      </c>
      <c r="B16" s="30" t="n">
        <v>2</v>
      </c>
      <c r="C16" s="12">
        <f>B16*'Order Costing'!$B$40</f>
        <v/>
      </c>
      <c r="D16" s="12">
        <f>B16*'Order Costing'!$B$43</f>
        <v/>
      </c>
      <c r="E16" s="12">
        <f>'Break-even'!$B$4</f>
        <v/>
      </c>
      <c r="F16" s="12">
        <f>D16-E16</f>
        <v/>
      </c>
      <c r="G16" s="12">
        <f>G15+F16</f>
        <v/>
      </c>
    </row>
    <row r="17">
      <c r="A17" s="13" t="inlineStr">
        <is>
          <t>Year</t>
        </is>
      </c>
      <c r="B17" s="31">
        <f>SUM(B5:B16)</f>
        <v/>
      </c>
      <c r="C17" s="15">
        <f>SUM(C5:C16)</f>
        <v/>
      </c>
      <c r="D17" s="15">
        <f>SUM(D5:D16)</f>
        <v/>
      </c>
      <c r="E17" s="15">
        <f>SUM(E5:E16)</f>
        <v/>
      </c>
      <c r="F17" s="15">
        <f>SUM(F5:F16)</f>
        <v/>
      </c>
      <c r="G17" s="15">
        <f>G16</f>
        <v/>
      </c>
    </row>
    <row r="19">
      <c r="A19" s="5" t="inlineStr">
        <is>
          <t>Net margin for the year</t>
        </is>
      </c>
      <c r="C19" s="21">
        <f>F17/C17</f>
        <v/>
      </c>
    </row>
    <row r="20">
      <c r="A20" s="5" t="inlineStr">
        <is>
          <t>Lowest cumulative cash</t>
        </is>
      </c>
      <c r="C20" s="20">
        <f>MIN(G5:G16)</f>
        <v/>
      </c>
    </row>
    <row r="21">
      <c r="A21" s="5" t="inlineStr">
        <is>
          <t>Reserve needed to reach peak season</t>
        </is>
      </c>
      <c r="C21" s="20">
        <f>-MIN(0,C20)</f>
        <v/>
      </c>
      <c r="D21" s="4" t="inlineStr">
        <is>
          <t>hold at least this before the slow months begin</t>
        </is>
      </c>
    </row>
  </sheetData>
  <conditionalFormatting sqref="F5:G17">
    <cfRule type="cellIs" priority="1" operator="lessThan" dxfId="0">
      <formula>0</formula>
    </cfRule>
  </conditionalFormatting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50" customWidth="1" min="1" max="1"/>
    <col width="24" customWidth="1" min="2" max="2"/>
    <col width="24" customWidth="1" min="3" max="3"/>
    <col width="56" customWidth="1" min="4" max="4"/>
  </cols>
  <sheetData>
    <row r="1">
      <c r="A1" s="1" t="inlineStr">
        <is>
          <t>Start-up budget: rented kitchen vs central kitchen</t>
        </is>
      </c>
    </row>
    <row r="2">
      <c r="A2" s="4" t="inlineStr">
        <is>
          <t>Central-kitchen defaults are mid-points of the ranges in Venura's catering start-up guide; the rented-kitchen column is a lean start. Replace with your quotes.</t>
        </is>
      </c>
    </row>
    <row r="4" ht="32" customHeight="1">
      <c r="A4" s="9" t="inlineStr">
        <is>
          <t>Item</t>
        </is>
      </c>
      <c r="B4" s="9" t="inlineStr">
        <is>
          <t>Rented / shared kitchen (₹)</t>
        </is>
      </c>
      <c r="C4" s="9" t="inlineStr">
        <is>
          <t>Central kitchen (₹)</t>
        </is>
      </c>
      <c r="D4" s="9" t="inlineStr">
        <is>
          <t>Note</t>
        </is>
      </c>
    </row>
    <row r="5">
      <c r="A5" s="10" t="inlineStr">
        <is>
          <t>Kitchen lease deposit / shared-kitchen advance</t>
        </is>
      </c>
      <c r="B5" s="7" t="n">
        <v>100000</v>
      </c>
      <c r="C5" s="7" t="n">
        <v>225000</v>
      </c>
      <c r="D5" s="17" t="inlineStr">
        <is>
          <t>central range: ₹1.5-3 lakh deposit</t>
        </is>
      </c>
    </row>
    <row r="6">
      <c r="A6" s="10" t="inlineStr">
        <is>
          <t>Commercial kitchen equipment (SS-304 tables, ranges, tandoors)</t>
        </is>
      </c>
      <c r="B6" s="7" t="n">
        <v>150000</v>
      </c>
      <c r="C6" s="7" t="n">
        <v>700000</v>
      </c>
      <c r="D6" s="17" t="inlineStr">
        <is>
          <t>central range: ₹5.5-8.5 lakh; rented start owns only essentials</t>
        </is>
      </c>
    </row>
    <row r="7">
      <c r="A7" s="10" t="inlineStr">
        <is>
          <t>Cold storage, chillers, deep freezers</t>
        </is>
      </c>
      <c r="B7" s="7" t="n">
        <v>40000</v>
      </c>
      <c r="C7" s="7" t="n">
        <v>400000</v>
      </c>
      <c r="D7" s="17" t="inlineStr">
        <is>
          <t>central range: ₹3-5 lakh</t>
        </is>
      </c>
    </row>
    <row r="8">
      <c r="A8" s="10" t="inlineStr">
        <is>
          <t>Crockery, chafing dishes, transport containers</t>
        </is>
      </c>
      <c r="B8" s="7" t="n">
        <v>250000</v>
      </c>
      <c r="C8" s="7" t="n">
        <v>350000</v>
      </c>
      <c r="D8" s="17" t="inlineStr">
        <is>
          <t>central range: ₹2.5-4.5 lakh</t>
        </is>
      </c>
    </row>
    <row r="9">
      <c r="A9" s="10" t="inlineStr">
        <is>
          <t>Licences, registrations, initial set-up</t>
        </is>
      </c>
      <c r="B9" s="7" t="n">
        <v>40000</v>
      </c>
      <c r="C9" s="7" t="n">
        <v>60000</v>
      </c>
      <c r="D9" s="17" t="inlineStr">
        <is>
          <t>FSSAI, GST, municipal trade licence, fire NOC where applicable</t>
        </is>
      </c>
    </row>
    <row r="10">
      <c r="A10" s="22" t="inlineStr">
        <is>
          <t>Set-up cost before working capital</t>
        </is>
      </c>
      <c r="B10" s="20">
        <f>SUM(B5:B9)</f>
        <v/>
      </c>
      <c r="C10" s="20">
        <f>SUM(C5:C9)</f>
        <v/>
      </c>
      <c r="D10" s="23" t="inlineStr">
        <is>
          <t>compare with your own quotes</t>
        </is>
      </c>
    </row>
    <row r="11">
      <c r="A11" s="10" t="inlineStr">
        <is>
          <t>Working capital: cash out before advance for N orders</t>
        </is>
      </c>
      <c r="B11" s="12">
        <f>2*'Order Costing'!B50</f>
        <v/>
      </c>
      <c r="C11" s="12">
        <f>2*'Order Costing'!B50</f>
        <v/>
      </c>
      <c r="D11" s="17" t="inlineStr">
        <is>
          <t>two peak-week orders funded before advances arrive</t>
        </is>
      </c>
    </row>
    <row r="12">
      <c r="A12" s="10" t="inlineStr">
        <is>
          <t>Contingency (% of the above)</t>
        </is>
      </c>
      <c r="B12" s="8" t="n">
        <v>0.1</v>
      </c>
      <c r="C12" s="8" t="n">
        <v>0.1</v>
      </c>
      <c r="D12" s="4" t="n"/>
    </row>
    <row r="13">
      <c r="A13" s="10" t="inlineStr">
        <is>
          <t>Contingency (₹)</t>
        </is>
      </c>
      <c r="B13" s="12">
        <f>B12*(B10+B11)</f>
        <v/>
      </c>
      <c r="C13" s="12">
        <f>C12*(C10+C11)</f>
        <v/>
      </c>
      <c r="D13" s="4" t="n"/>
    </row>
    <row r="14">
      <c r="A14" s="22" t="inlineStr">
        <is>
          <t>Total money to arrange</t>
        </is>
      </c>
      <c r="B14" s="20">
        <f>B10+B11+B13</f>
        <v/>
      </c>
      <c r="C14" s="20">
        <f>C10+C11+C13</f>
        <v/>
      </c>
      <c r="D14" s="4" t="n"/>
    </row>
  </sheetData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2026-09-24T16:09:38Z</dcterms:created>
  <dcterms:modified xmlns:dcterms="http://purl.org/dc/terms/" xmlns:xsi="http://www.w3.org/2001/XMLSchema-instance" xsi:type="dcterms:W3CDTF">2026-09-24T16:09:38Z</dcterms:modified>
</cp:coreProperties>
</file>